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●人事室1027\6. 計畫人員★(含教學助理)\●計畫助理專區文件(網頁)\02保費試算\"/>
    </mc:Choice>
  </mc:AlternateContent>
  <xr:revisionPtr revIDLastSave="0" documentId="13_ncr:1_{AC1706FC-0BCC-4F67-9834-FE2906CC40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級距表" sheetId="1" r:id="rId1"/>
  </sheets>
  <definedNames>
    <definedName name="insurance">級距表!$B$5:$P$86</definedName>
    <definedName name="_xlnm.Print_Area" localSheetId="0">級距表!$A$1:$Q$95</definedName>
    <definedName name="級距表">級距表!$B:$G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7" i="1" l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C76" i="1"/>
  <c r="B76" i="1"/>
  <c r="P85" i="1"/>
  <c r="O85" i="1"/>
  <c r="P84" i="1"/>
  <c r="O84" i="1"/>
  <c r="P83" i="1"/>
  <c r="O83" i="1"/>
  <c r="P82" i="1"/>
  <c r="O82" i="1"/>
  <c r="P81" i="1"/>
  <c r="O81" i="1"/>
  <c r="P80" i="1"/>
  <c r="O80" i="1"/>
  <c r="P79" i="1"/>
  <c r="O79" i="1"/>
  <c r="P78" i="1"/>
  <c r="O78" i="1"/>
  <c r="P77" i="1"/>
  <c r="O77" i="1"/>
  <c r="P76" i="1"/>
  <c r="O76" i="1"/>
  <c r="G67" i="1"/>
  <c r="G68" i="1" s="1"/>
  <c r="G69" i="1" s="1"/>
  <c r="G70" i="1" s="1"/>
  <c r="G71" i="1" s="1"/>
  <c r="G72" i="1" s="1"/>
  <c r="G73" i="1" s="1"/>
  <c r="G74" i="1" s="1"/>
  <c r="G75" i="1" s="1"/>
  <c r="E50" i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D40" i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F27" i="1"/>
  <c r="O27" i="1" s="1"/>
  <c r="E27" i="1"/>
  <c r="M27" i="1" s="1"/>
  <c r="D11" i="1"/>
  <c r="D10" i="1" s="1"/>
  <c r="D9" i="1" s="1"/>
  <c r="D8" i="1" s="1"/>
  <c r="D7" i="1" s="1"/>
  <c r="D6" i="1" s="1"/>
  <c r="D5" i="1" s="1"/>
  <c r="Q27" i="1"/>
  <c r="P27" i="1"/>
  <c r="L27" i="1"/>
  <c r="K27" i="1"/>
  <c r="I27" i="1"/>
  <c r="H27" i="1"/>
  <c r="Q28" i="1"/>
  <c r="O28" i="1"/>
  <c r="P28" i="1"/>
  <c r="M28" i="1"/>
  <c r="H28" i="1"/>
  <c r="I28" i="1"/>
  <c r="K28" i="1"/>
  <c r="L28" i="1"/>
  <c r="Q26" i="1"/>
  <c r="L26" i="1"/>
  <c r="K26" i="1"/>
  <c r="I26" i="1"/>
  <c r="H26" i="1"/>
  <c r="J27" i="1" l="1"/>
  <c r="G86" i="1"/>
  <c r="G76" i="1"/>
  <c r="D86" i="1"/>
  <c r="D76" i="1"/>
  <c r="E86" i="1"/>
  <c r="E76" i="1"/>
  <c r="N27" i="1"/>
  <c r="J28" i="1"/>
  <c r="E26" i="1"/>
  <c r="F26" i="1"/>
  <c r="P26" i="1"/>
  <c r="N28" i="1"/>
  <c r="J26" i="1"/>
  <c r="S28" i="1"/>
  <c r="S26" i="1"/>
  <c r="Q73" i="1"/>
  <c r="P73" i="1"/>
  <c r="O73" i="1"/>
  <c r="M73" i="1"/>
  <c r="L73" i="1"/>
  <c r="K73" i="1"/>
  <c r="I73" i="1"/>
  <c r="H73" i="1"/>
  <c r="Q75" i="1"/>
  <c r="P75" i="1"/>
  <c r="O75" i="1"/>
  <c r="M75" i="1"/>
  <c r="L75" i="1"/>
  <c r="K75" i="1"/>
  <c r="I75" i="1"/>
  <c r="H75" i="1"/>
  <c r="Q74" i="1"/>
  <c r="P74" i="1"/>
  <c r="O74" i="1"/>
  <c r="M74" i="1"/>
  <c r="L74" i="1"/>
  <c r="K74" i="1"/>
  <c r="I74" i="1"/>
  <c r="H74" i="1"/>
  <c r="Q72" i="1"/>
  <c r="P72" i="1"/>
  <c r="O72" i="1"/>
  <c r="M72" i="1"/>
  <c r="L72" i="1"/>
  <c r="K72" i="1"/>
  <c r="I72" i="1"/>
  <c r="H72" i="1"/>
  <c r="Q71" i="1"/>
  <c r="P71" i="1"/>
  <c r="O71" i="1"/>
  <c r="M71" i="1"/>
  <c r="L71" i="1"/>
  <c r="K71" i="1"/>
  <c r="I71" i="1"/>
  <c r="H71" i="1"/>
  <c r="I76" i="1" l="1"/>
  <c r="L76" i="1"/>
  <c r="D77" i="1"/>
  <c r="K76" i="1"/>
  <c r="H76" i="1"/>
  <c r="J76" i="1" s="1"/>
  <c r="F25" i="1"/>
  <c r="F24" i="1" s="1"/>
  <c r="F23" i="1" s="1"/>
  <c r="F22" i="1" s="1"/>
  <c r="F21" i="1" s="1"/>
  <c r="F20" i="1" s="1"/>
  <c r="F19" i="1" s="1"/>
  <c r="F18" i="1" s="1"/>
  <c r="F17" i="1" s="1"/>
  <c r="F16" i="1" s="1"/>
  <c r="F15" i="1" s="1"/>
  <c r="F14" i="1" s="1"/>
  <c r="F13" i="1" s="1"/>
  <c r="F12" i="1" s="1"/>
  <c r="F11" i="1" s="1"/>
  <c r="F10" i="1" s="1"/>
  <c r="F9" i="1" s="1"/>
  <c r="F8" i="1" s="1"/>
  <c r="F7" i="1" s="1"/>
  <c r="F6" i="1" s="1"/>
  <c r="F5" i="1" s="1"/>
  <c r="O26" i="1"/>
  <c r="M76" i="1"/>
  <c r="E77" i="1"/>
  <c r="G77" i="1"/>
  <c r="Q76" i="1"/>
  <c r="E25" i="1"/>
  <c r="E24" i="1" s="1"/>
  <c r="E23" i="1" s="1"/>
  <c r="E22" i="1" s="1"/>
  <c r="E21" i="1" s="1"/>
  <c r="E20" i="1" s="1"/>
  <c r="E19" i="1" s="1"/>
  <c r="E18" i="1" s="1"/>
  <c r="E17" i="1" s="1"/>
  <c r="E16" i="1" s="1"/>
  <c r="E15" i="1" s="1"/>
  <c r="E14" i="1" s="1"/>
  <c r="E13" i="1" s="1"/>
  <c r="E12" i="1" s="1"/>
  <c r="E11" i="1" s="1"/>
  <c r="E10" i="1" s="1"/>
  <c r="E9" i="1" s="1"/>
  <c r="E8" i="1" s="1"/>
  <c r="E7" i="1" s="1"/>
  <c r="E6" i="1" s="1"/>
  <c r="E5" i="1" s="1"/>
  <c r="M26" i="1"/>
  <c r="N26" i="1" s="1"/>
  <c r="J71" i="1"/>
  <c r="J75" i="1"/>
  <c r="J73" i="1"/>
  <c r="S75" i="1"/>
  <c r="S73" i="1"/>
  <c r="N71" i="1"/>
  <c r="S72" i="1"/>
  <c r="J74" i="1"/>
  <c r="S71" i="1"/>
  <c r="J72" i="1"/>
  <c r="N72" i="1"/>
  <c r="S74" i="1"/>
  <c r="N74" i="1"/>
  <c r="N73" i="1"/>
  <c r="N75" i="1"/>
  <c r="S76" i="1" l="1"/>
  <c r="N76" i="1"/>
  <c r="L77" i="1"/>
  <c r="H77" i="1"/>
  <c r="J77" i="1" s="1"/>
  <c r="D78" i="1"/>
  <c r="K77" i="1"/>
  <c r="I77" i="1"/>
  <c r="Q77" i="1"/>
  <c r="G78" i="1"/>
  <c r="E78" i="1"/>
  <c r="M77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86" i="1"/>
  <c r="Q5" i="1"/>
  <c r="O66" i="1"/>
  <c r="P66" i="1"/>
  <c r="O67" i="1"/>
  <c r="P67" i="1"/>
  <c r="O68" i="1"/>
  <c r="P68" i="1"/>
  <c r="O69" i="1"/>
  <c r="P69" i="1"/>
  <c r="O70" i="1"/>
  <c r="P70" i="1"/>
  <c r="O86" i="1"/>
  <c r="P86" i="1"/>
  <c r="O29" i="1"/>
  <c r="P29" i="1"/>
  <c r="O30" i="1"/>
  <c r="P30" i="1"/>
  <c r="O31" i="1"/>
  <c r="P31" i="1"/>
  <c r="O32" i="1"/>
  <c r="P32" i="1"/>
  <c r="O33" i="1"/>
  <c r="P33" i="1"/>
  <c r="O34" i="1"/>
  <c r="P34" i="1"/>
  <c r="O35" i="1"/>
  <c r="P35" i="1"/>
  <c r="O36" i="1"/>
  <c r="P36" i="1"/>
  <c r="O37" i="1"/>
  <c r="P37" i="1"/>
  <c r="O38" i="1"/>
  <c r="P38" i="1"/>
  <c r="O39" i="1"/>
  <c r="P39" i="1"/>
  <c r="O40" i="1"/>
  <c r="P40" i="1"/>
  <c r="O41" i="1"/>
  <c r="P41" i="1"/>
  <c r="O42" i="1"/>
  <c r="P42" i="1"/>
  <c r="O43" i="1"/>
  <c r="P43" i="1"/>
  <c r="O44" i="1"/>
  <c r="P44" i="1"/>
  <c r="O45" i="1"/>
  <c r="P45" i="1"/>
  <c r="O46" i="1"/>
  <c r="P46" i="1"/>
  <c r="O47" i="1"/>
  <c r="P47" i="1"/>
  <c r="O48" i="1"/>
  <c r="P48" i="1"/>
  <c r="O49" i="1"/>
  <c r="P49" i="1"/>
  <c r="O50" i="1"/>
  <c r="P50" i="1"/>
  <c r="O51" i="1"/>
  <c r="P51" i="1"/>
  <c r="O52" i="1"/>
  <c r="P52" i="1"/>
  <c r="O53" i="1"/>
  <c r="P53" i="1"/>
  <c r="O54" i="1"/>
  <c r="P54" i="1"/>
  <c r="O55" i="1"/>
  <c r="P55" i="1"/>
  <c r="O56" i="1"/>
  <c r="P56" i="1"/>
  <c r="O57" i="1"/>
  <c r="P57" i="1"/>
  <c r="O58" i="1"/>
  <c r="P58" i="1"/>
  <c r="O59" i="1"/>
  <c r="P59" i="1"/>
  <c r="O60" i="1"/>
  <c r="P60" i="1"/>
  <c r="O61" i="1"/>
  <c r="P61" i="1"/>
  <c r="O62" i="1"/>
  <c r="P62" i="1"/>
  <c r="O63" i="1"/>
  <c r="P63" i="1"/>
  <c r="O64" i="1"/>
  <c r="P64" i="1"/>
  <c r="O65" i="1"/>
  <c r="P65" i="1"/>
  <c r="O6" i="1"/>
  <c r="P6" i="1"/>
  <c r="O7" i="1"/>
  <c r="P7" i="1"/>
  <c r="O8" i="1"/>
  <c r="P8" i="1"/>
  <c r="O9" i="1"/>
  <c r="P9" i="1"/>
  <c r="O10" i="1"/>
  <c r="P10" i="1"/>
  <c r="O11" i="1"/>
  <c r="P11" i="1"/>
  <c r="O12" i="1"/>
  <c r="P12" i="1"/>
  <c r="O13" i="1"/>
  <c r="P13" i="1"/>
  <c r="O14" i="1"/>
  <c r="P14" i="1"/>
  <c r="O15" i="1"/>
  <c r="P15" i="1"/>
  <c r="O16" i="1"/>
  <c r="P16" i="1"/>
  <c r="O17" i="1"/>
  <c r="P17" i="1"/>
  <c r="O18" i="1"/>
  <c r="P18" i="1"/>
  <c r="O19" i="1"/>
  <c r="P19" i="1"/>
  <c r="O20" i="1"/>
  <c r="P20" i="1"/>
  <c r="O21" i="1"/>
  <c r="P21" i="1"/>
  <c r="O22" i="1"/>
  <c r="P22" i="1"/>
  <c r="O23" i="1"/>
  <c r="P23" i="1"/>
  <c r="O24" i="1"/>
  <c r="P24" i="1"/>
  <c r="O25" i="1"/>
  <c r="P25" i="1"/>
  <c r="P5" i="1"/>
  <c r="O5" i="1"/>
  <c r="M78" i="1" l="1"/>
  <c r="E79" i="1"/>
  <c r="S77" i="1"/>
  <c r="N77" i="1"/>
  <c r="G79" i="1"/>
  <c r="Q78" i="1"/>
  <c r="I78" i="1"/>
  <c r="L78" i="1"/>
  <c r="D79" i="1"/>
  <c r="K78" i="1"/>
  <c r="H78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86" i="1"/>
  <c r="M5" i="1"/>
  <c r="J78" i="1" l="1"/>
  <c r="S78" i="1"/>
  <c r="N78" i="1"/>
  <c r="E80" i="1"/>
  <c r="M79" i="1"/>
  <c r="L79" i="1"/>
  <c r="H79" i="1"/>
  <c r="J79" i="1" s="1"/>
  <c r="D80" i="1"/>
  <c r="K79" i="1"/>
  <c r="I79" i="1"/>
  <c r="Q79" i="1"/>
  <c r="G8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86" i="1"/>
  <c r="L46" i="1"/>
  <c r="L47" i="1"/>
  <c r="L48" i="1"/>
  <c r="L49" i="1"/>
  <c r="L50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30" i="1"/>
  <c r="L31" i="1"/>
  <c r="L32" i="1"/>
  <c r="L21" i="1"/>
  <c r="L22" i="1"/>
  <c r="L23" i="1"/>
  <c r="L24" i="1"/>
  <c r="L25" i="1"/>
  <c r="L29" i="1"/>
  <c r="L12" i="1"/>
  <c r="L13" i="1"/>
  <c r="L14" i="1"/>
  <c r="L15" i="1"/>
  <c r="L16" i="1"/>
  <c r="L17" i="1"/>
  <c r="L18" i="1"/>
  <c r="L19" i="1"/>
  <c r="L20" i="1"/>
  <c r="L6" i="1"/>
  <c r="L7" i="1"/>
  <c r="L8" i="1"/>
  <c r="L9" i="1"/>
  <c r="L10" i="1"/>
  <c r="L11" i="1"/>
  <c r="L5" i="1"/>
  <c r="K57" i="1"/>
  <c r="K58" i="1"/>
  <c r="K59" i="1"/>
  <c r="K60" i="1"/>
  <c r="N60" i="1" s="1"/>
  <c r="K61" i="1"/>
  <c r="K62" i="1"/>
  <c r="K63" i="1"/>
  <c r="K64" i="1"/>
  <c r="K65" i="1"/>
  <c r="K66" i="1"/>
  <c r="K67" i="1"/>
  <c r="N67" i="1" s="1"/>
  <c r="K68" i="1"/>
  <c r="K69" i="1"/>
  <c r="K70" i="1"/>
  <c r="K86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S50" i="1" s="1"/>
  <c r="K51" i="1"/>
  <c r="K52" i="1"/>
  <c r="K53" i="1"/>
  <c r="K54" i="1"/>
  <c r="K55" i="1"/>
  <c r="K56" i="1"/>
  <c r="K24" i="1"/>
  <c r="K25" i="1"/>
  <c r="K29" i="1"/>
  <c r="K30" i="1"/>
  <c r="K31" i="1"/>
  <c r="K32" i="1"/>
  <c r="K33" i="1"/>
  <c r="K34" i="1"/>
  <c r="K35" i="1"/>
  <c r="K36" i="1"/>
  <c r="K37" i="1"/>
  <c r="K18" i="1"/>
  <c r="K19" i="1"/>
  <c r="K20" i="1"/>
  <c r="K21" i="1"/>
  <c r="K22" i="1"/>
  <c r="K23" i="1"/>
  <c r="K6" i="1"/>
  <c r="S6" i="1" s="1"/>
  <c r="K7" i="1"/>
  <c r="K8" i="1"/>
  <c r="K9" i="1"/>
  <c r="K10" i="1"/>
  <c r="K11" i="1"/>
  <c r="K12" i="1"/>
  <c r="K13" i="1"/>
  <c r="K14" i="1"/>
  <c r="K15" i="1"/>
  <c r="K16" i="1"/>
  <c r="K17" i="1"/>
  <c r="K5" i="1"/>
  <c r="I60" i="1"/>
  <c r="I61" i="1"/>
  <c r="I62" i="1"/>
  <c r="I63" i="1"/>
  <c r="I64" i="1"/>
  <c r="I65" i="1"/>
  <c r="I66" i="1"/>
  <c r="I67" i="1"/>
  <c r="I68" i="1"/>
  <c r="I69" i="1"/>
  <c r="I70" i="1"/>
  <c r="I86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29" i="1"/>
  <c r="I30" i="1"/>
  <c r="I31" i="1"/>
  <c r="I32" i="1"/>
  <c r="I33" i="1"/>
  <c r="I34" i="1"/>
  <c r="I35" i="1"/>
  <c r="I36" i="1"/>
  <c r="I37" i="1"/>
  <c r="I19" i="1"/>
  <c r="I20" i="1"/>
  <c r="I21" i="1"/>
  <c r="I22" i="1"/>
  <c r="I23" i="1"/>
  <c r="I24" i="1"/>
  <c r="I25" i="1"/>
  <c r="I13" i="1"/>
  <c r="I14" i="1"/>
  <c r="I15" i="1"/>
  <c r="I16" i="1"/>
  <c r="I17" i="1"/>
  <c r="I18" i="1"/>
  <c r="I6" i="1"/>
  <c r="I7" i="1"/>
  <c r="I8" i="1"/>
  <c r="I9" i="1"/>
  <c r="I10" i="1"/>
  <c r="I11" i="1"/>
  <c r="I12" i="1"/>
  <c r="I5" i="1"/>
  <c r="H69" i="1"/>
  <c r="H70" i="1"/>
  <c r="H86" i="1"/>
  <c r="H39" i="1"/>
  <c r="H40" i="1"/>
  <c r="H41" i="1"/>
  <c r="H42" i="1"/>
  <c r="H43" i="1"/>
  <c r="J43" i="1" s="1"/>
  <c r="H44" i="1"/>
  <c r="H45" i="1"/>
  <c r="H46" i="1"/>
  <c r="H47" i="1"/>
  <c r="J47" i="1" s="1"/>
  <c r="H48" i="1"/>
  <c r="H49" i="1"/>
  <c r="H50" i="1"/>
  <c r="H51" i="1"/>
  <c r="J51" i="1" s="1"/>
  <c r="H52" i="1"/>
  <c r="H53" i="1"/>
  <c r="H54" i="1"/>
  <c r="H55" i="1"/>
  <c r="J55" i="1" s="1"/>
  <c r="H56" i="1"/>
  <c r="H57" i="1"/>
  <c r="H58" i="1"/>
  <c r="H59" i="1"/>
  <c r="J59" i="1" s="1"/>
  <c r="H60" i="1"/>
  <c r="J60" i="1" s="1"/>
  <c r="H61" i="1"/>
  <c r="H62" i="1"/>
  <c r="H63" i="1"/>
  <c r="H64" i="1"/>
  <c r="J64" i="1" s="1"/>
  <c r="H65" i="1"/>
  <c r="H66" i="1"/>
  <c r="H67" i="1"/>
  <c r="H68" i="1"/>
  <c r="J68" i="1" s="1"/>
  <c r="H38" i="1"/>
  <c r="H29" i="1"/>
  <c r="H30" i="1"/>
  <c r="H31" i="1"/>
  <c r="H32" i="1"/>
  <c r="H33" i="1"/>
  <c r="H34" i="1"/>
  <c r="H35" i="1"/>
  <c r="H36" i="1"/>
  <c r="H37" i="1"/>
  <c r="H19" i="1"/>
  <c r="H20" i="1"/>
  <c r="H21" i="1"/>
  <c r="H22" i="1"/>
  <c r="H23" i="1"/>
  <c r="H24" i="1"/>
  <c r="H25" i="1"/>
  <c r="H18" i="1"/>
  <c r="H17" i="1"/>
  <c r="J17" i="1" s="1"/>
  <c r="H16" i="1"/>
  <c r="H15" i="1"/>
  <c r="H14" i="1"/>
  <c r="H13" i="1"/>
  <c r="H12" i="1"/>
  <c r="H11" i="1"/>
  <c r="H10" i="1"/>
  <c r="H9" i="1"/>
  <c r="H8" i="1"/>
  <c r="H7" i="1"/>
  <c r="H6" i="1"/>
  <c r="H5" i="1"/>
  <c r="G81" i="1" l="1"/>
  <c r="Q80" i="1"/>
  <c r="M80" i="1"/>
  <c r="E81" i="1"/>
  <c r="I80" i="1"/>
  <c r="L80" i="1"/>
  <c r="D81" i="1"/>
  <c r="K80" i="1"/>
  <c r="H80" i="1"/>
  <c r="J80" i="1" s="1"/>
  <c r="S79" i="1"/>
  <c r="N79" i="1"/>
  <c r="S51" i="1"/>
  <c r="J10" i="1"/>
  <c r="J6" i="1"/>
  <c r="J54" i="1"/>
  <c r="J46" i="1"/>
  <c r="J38" i="1"/>
  <c r="J14" i="1"/>
  <c r="J57" i="1"/>
  <c r="J53" i="1"/>
  <c r="J49" i="1"/>
  <c r="J45" i="1"/>
  <c r="J41" i="1"/>
  <c r="S18" i="1"/>
  <c r="S70" i="1"/>
  <c r="S62" i="1"/>
  <c r="J12" i="1"/>
  <c r="J56" i="1"/>
  <c r="J48" i="1"/>
  <c r="J44" i="1"/>
  <c r="J40" i="1"/>
  <c r="S47" i="1"/>
  <c r="S57" i="1"/>
  <c r="N57" i="1"/>
  <c r="N25" i="1"/>
  <c r="N33" i="1"/>
  <c r="N53" i="1"/>
  <c r="J25" i="1"/>
  <c r="J32" i="1"/>
  <c r="S16" i="1"/>
  <c r="S25" i="1"/>
  <c r="S42" i="1"/>
  <c r="N66" i="1"/>
  <c r="S13" i="1"/>
  <c r="S37" i="1"/>
  <c r="S53" i="1"/>
  <c r="S45" i="1"/>
  <c r="J7" i="1"/>
  <c r="J86" i="1"/>
  <c r="N13" i="1"/>
  <c r="J62" i="1"/>
  <c r="J8" i="1"/>
  <c r="J20" i="1"/>
  <c r="S33" i="1"/>
  <c r="S49" i="1"/>
  <c r="S41" i="1"/>
  <c r="S67" i="1"/>
  <c r="J9" i="1"/>
  <c r="J19" i="1"/>
  <c r="J30" i="1"/>
  <c r="S5" i="1"/>
  <c r="S10" i="1"/>
  <c r="S20" i="1"/>
  <c r="S32" i="1"/>
  <c r="S48" i="1"/>
  <c r="S59" i="1"/>
  <c r="N64" i="1"/>
  <c r="J18" i="1"/>
  <c r="J37" i="1"/>
  <c r="J29" i="1"/>
  <c r="S19" i="1"/>
  <c r="S66" i="1"/>
  <c r="S58" i="1"/>
  <c r="J24" i="1"/>
  <c r="J35" i="1"/>
  <c r="J5" i="1"/>
  <c r="J61" i="1"/>
  <c r="J69" i="1"/>
  <c r="N43" i="1"/>
  <c r="S60" i="1"/>
  <c r="J11" i="1"/>
  <c r="S7" i="1"/>
  <c r="N47" i="1"/>
  <c r="N58" i="1"/>
  <c r="J22" i="1"/>
  <c r="J33" i="1"/>
  <c r="S43" i="1"/>
  <c r="N10" i="1"/>
  <c r="J15" i="1"/>
  <c r="J21" i="1"/>
  <c r="J67" i="1"/>
  <c r="N5" i="1"/>
  <c r="N20" i="1"/>
  <c r="J16" i="1"/>
  <c r="J66" i="1"/>
  <c r="S8" i="1"/>
  <c r="S64" i="1"/>
  <c r="J70" i="1"/>
  <c r="N59" i="1"/>
  <c r="J13" i="1"/>
  <c r="N7" i="1"/>
  <c r="J36" i="1"/>
  <c r="J52" i="1"/>
  <c r="N8" i="1"/>
  <c r="J39" i="1"/>
  <c r="N16" i="1"/>
  <c r="N44" i="1"/>
  <c r="S44" i="1"/>
  <c r="N86" i="1"/>
  <c r="S86" i="1"/>
  <c r="N70" i="1"/>
  <c r="N15" i="1"/>
  <c r="S15" i="1"/>
  <c r="N24" i="1"/>
  <c r="S24" i="1"/>
  <c r="J63" i="1"/>
  <c r="N14" i="1"/>
  <c r="S14" i="1"/>
  <c r="N31" i="1"/>
  <c r="S31" i="1"/>
  <c r="N56" i="1"/>
  <c r="S56" i="1"/>
  <c r="N49" i="1"/>
  <c r="N63" i="1"/>
  <c r="S63" i="1"/>
  <c r="N41" i="1"/>
  <c r="N37" i="1"/>
  <c r="N30" i="1"/>
  <c r="S30" i="1"/>
  <c r="N55" i="1"/>
  <c r="S55" i="1"/>
  <c r="N42" i="1"/>
  <c r="N69" i="1"/>
  <c r="S69" i="1"/>
  <c r="N18" i="1"/>
  <c r="N50" i="1"/>
  <c r="N61" i="1"/>
  <c r="S61" i="1"/>
  <c r="N12" i="1"/>
  <c r="S12" i="1"/>
  <c r="N54" i="1"/>
  <c r="S54" i="1"/>
  <c r="N68" i="1"/>
  <c r="S68" i="1"/>
  <c r="N48" i="1"/>
  <c r="J23" i="1"/>
  <c r="J34" i="1"/>
  <c r="J58" i="1"/>
  <c r="J50" i="1"/>
  <c r="J42" i="1"/>
  <c r="N11" i="1"/>
  <c r="S11" i="1"/>
  <c r="N22" i="1"/>
  <c r="S22" i="1"/>
  <c r="N36" i="1"/>
  <c r="S36" i="1"/>
  <c r="N32" i="1"/>
  <c r="N21" i="1"/>
  <c r="S21" i="1"/>
  <c r="N35" i="1"/>
  <c r="S35" i="1"/>
  <c r="N52" i="1"/>
  <c r="S52" i="1"/>
  <c r="N46" i="1"/>
  <c r="S46" i="1"/>
  <c r="N40" i="1"/>
  <c r="S40" i="1"/>
  <c r="N62" i="1"/>
  <c r="N23" i="1"/>
  <c r="S23" i="1"/>
  <c r="N17" i="1"/>
  <c r="S17" i="1"/>
  <c r="N9" i="1"/>
  <c r="S9" i="1"/>
  <c r="N34" i="1"/>
  <c r="S34" i="1"/>
  <c r="N51" i="1"/>
  <c r="N45" i="1"/>
  <c r="N39" i="1"/>
  <c r="S39" i="1"/>
  <c r="N29" i="1"/>
  <c r="S29" i="1"/>
  <c r="J31" i="1"/>
  <c r="J65" i="1"/>
  <c r="N19" i="1"/>
  <c r="N38" i="1"/>
  <c r="S38" i="1"/>
  <c r="N65" i="1"/>
  <c r="S65" i="1"/>
  <c r="N6" i="1"/>
  <c r="L81" i="1" l="1"/>
  <c r="H81" i="1"/>
  <c r="J81" i="1" s="1"/>
  <c r="D82" i="1"/>
  <c r="K81" i="1"/>
  <c r="I81" i="1"/>
  <c r="S80" i="1"/>
  <c r="N80" i="1"/>
  <c r="E82" i="1"/>
  <c r="M81" i="1"/>
  <c r="Q81" i="1"/>
  <c r="G82" i="1"/>
  <c r="G83" i="1" l="1"/>
  <c r="Q82" i="1"/>
  <c r="S81" i="1"/>
  <c r="N81" i="1"/>
  <c r="M82" i="1"/>
  <c r="E83" i="1"/>
  <c r="I82" i="1"/>
  <c r="L82" i="1"/>
  <c r="D83" i="1"/>
  <c r="K82" i="1"/>
  <c r="H82" i="1"/>
  <c r="J82" i="1" l="1"/>
  <c r="S82" i="1"/>
  <c r="N82" i="1"/>
  <c r="E84" i="1"/>
  <c r="M83" i="1"/>
  <c r="L83" i="1"/>
  <c r="H83" i="1"/>
  <c r="J83" i="1" s="1"/>
  <c r="D84" i="1"/>
  <c r="K83" i="1"/>
  <c r="I83" i="1"/>
  <c r="G84" i="1"/>
  <c r="Q83" i="1"/>
  <c r="S83" i="1" l="1"/>
  <c r="N83" i="1"/>
  <c r="I84" i="1"/>
  <c r="L84" i="1"/>
  <c r="H84" i="1"/>
  <c r="K84" i="1"/>
  <c r="D85" i="1"/>
  <c r="M84" i="1"/>
  <c r="E85" i="1"/>
  <c r="G85" i="1"/>
  <c r="Q84" i="1"/>
  <c r="S84" i="1" l="1"/>
  <c r="N84" i="1"/>
  <c r="L85" i="1"/>
  <c r="H85" i="1"/>
  <c r="J85" i="1" s="1"/>
  <c r="K85" i="1"/>
  <c r="I85" i="1"/>
  <c r="Q85" i="1"/>
  <c r="M85" i="1"/>
  <c r="J84" i="1"/>
  <c r="S85" i="1" l="1"/>
  <c r="N8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ASIA1027</author>
  </authors>
  <commentList>
    <comment ref="I4" authorId="0" shapeId="0" xr:uid="{43219B28-A741-4126-B587-46438AEDE07F}">
      <text>
        <r>
          <rPr>
            <b/>
            <sz val="11"/>
            <color indexed="81"/>
            <rFont val="微軟正黑體"/>
            <family val="2"/>
            <charset val="136"/>
          </rPr>
          <t>※非依親居留外籍人士或年滿65歲以上不適用就業保險。</t>
        </r>
      </text>
    </comment>
    <comment ref="L4" authorId="0" shapeId="0" xr:uid="{EA620501-591E-463C-9887-40BACC25FB2D}">
      <text>
        <r>
          <rPr>
            <b/>
            <sz val="11"/>
            <color indexed="81"/>
            <rFont val="微軟正黑體"/>
            <family val="2"/>
            <charset val="136"/>
          </rPr>
          <t>※非依親居留外籍人士或年滿65歲以上不適用就業保險。</t>
        </r>
      </text>
    </comment>
  </commentList>
</comments>
</file>

<file path=xl/sharedStrings.xml><?xml version="1.0" encoding="utf-8"?>
<sst xmlns="http://schemas.openxmlformats.org/spreadsheetml/2006/main" count="104" uniqueCount="100">
  <si>
    <t>級數</t>
    <phoneticPr fontId="2" type="noConversion"/>
  </si>
  <si>
    <t>個人負擔</t>
    <phoneticPr fontId="2" type="noConversion"/>
  </si>
  <si>
    <t>職業災害</t>
    <phoneticPr fontId="2" type="noConversion"/>
  </si>
  <si>
    <t>普通事故保險</t>
    <phoneticPr fontId="2" type="noConversion"/>
  </si>
  <si>
    <t>普通事故費率</t>
  </si>
  <si>
    <t>就業保險費率</t>
    <phoneticPr fontId="2" type="noConversion"/>
  </si>
  <si>
    <t>第5級</t>
  </si>
  <si>
    <t>第6級</t>
  </si>
  <si>
    <t>第7級</t>
  </si>
  <si>
    <t>第8級</t>
  </si>
  <si>
    <t>第9級</t>
  </si>
  <si>
    <t>第10級</t>
  </si>
  <si>
    <t>第11級</t>
  </si>
  <si>
    <t>第12級</t>
  </si>
  <si>
    <t>第13級</t>
  </si>
  <si>
    <t>第14級</t>
  </si>
  <si>
    <t>第15級</t>
  </si>
  <si>
    <t>第16級</t>
  </si>
  <si>
    <t>第17級</t>
  </si>
  <si>
    <t>第18級</t>
  </si>
  <si>
    <t>第19級</t>
  </si>
  <si>
    <t>第21級</t>
  </si>
  <si>
    <t>第22級</t>
  </si>
  <si>
    <t>第23級</t>
  </si>
  <si>
    <t>第24級</t>
  </si>
  <si>
    <t>第25級</t>
  </si>
  <si>
    <t>第26級</t>
  </si>
  <si>
    <t>第27級</t>
  </si>
  <si>
    <t>第28級</t>
  </si>
  <si>
    <t>第29級</t>
  </si>
  <si>
    <t>第30級</t>
  </si>
  <si>
    <t>第31級</t>
  </si>
  <si>
    <t>第32級</t>
  </si>
  <si>
    <t>第33級</t>
  </si>
  <si>
    <t>第34級</t>
  </si>
  <si>
    <t>第35級</t>
  </si>
  <si>
    <t>第36級</t>
  </si>
  <si>
    <t>第37級</t>
  </si>
  <si>
    <t>第38級</t>
  </si>
  <si>
    <t>第39級</t>
  </si>
  <si>
    <t>第40級</t>
  </si>
  <si>
    <t>第41級</t>
  </si>
  <si>
    <t>第42級</t>
  </si>
  <si>
    <t>第43級</t>
  </si>
  <si>
    <t>第44級</t>
  </si>
  <si>
    <t>第45級</t>
  </si>
  <si>
    <t>雇主
負擔</t>
    <phoneticPr fontId="2" type="noConversion"/>
  </si>
  <si>
    <t>個人
負擔</t>
    <phoneticPr fontId="2" type="noConversion"/>
  </si>
  <si>
    <t>職業災害費率</t>
    <phoneticPr fontId="2" type="noConversion"/>
  </si>
  <si>
    <t>部分
工時</t>
    <phoneticPr fontId="2" type="noConversion"/>
  </si>
  <si>
    <t>第20級</t>
  </si>
  <si>
    <t>勞保費用</t>
    <phoneticPr fontId="2" type="noConversion"/>
  </si>
  <si>
    <t>健保費用</t>
    <phoneticPr fontId="2" type="noConversion"/>
  </si>
  <si>
    <r>
      <t>1,500</t>
    </r>
    <r>
      <rPr>
        <sz val="11"/>
        <color indexed="8"/>
        <rFont val="新細明體"/>
        <family val="1"/>
        <charset val="136"/>
      </rPr>
      <t>以下</t>
    </r>
    <phoneticPr fontId="2" type="noConversion"/>
  </si>
  <si>
    <t>勞就保合計</t>
    <phoneticPr fontId="2" type="noConversion"/>
  </si>
  <si>
    <t>第4級</t>
  </si>
  <si>
    <t>第3級</t>
  </si>
  <si>
    <t>第2級</t>
  </si>
  <si>
    <t>第1級</t>
  </si>
  <si>
    <t>平均眷口數</t>
    <phoneticPr fontId="2" type="noConversion"/>
  </si>
  <si>
    <t>費率</t>
    <phoneticPr fontId="2" type="noConversion"/>
  </si>
  <si>
    <t>健保▼</t>
    <phoneticPr fontId="2" type="noConversion"/>
  </si>
  <si>
    <t>勞保▼</t>
    <phoneticPr fontId="2" type="noConversion"/>
  </si>
  <si>
    <t>勞退金</t>
    <phoneticPr fontId="2" type="noConversion"/>
  </si>
  <si>
    <t>雇主
負擔
(6%)</t>
    <phoneticPr fontId="2" type="noConversion"/>
  </si>
  <si>
    <t>勞退▼</t>
    <phoneticPr fontId="2" type="noConversion"/>
  </si>
  <si>
    <t>雇主負擔
合計</t>
    <phoneticPr fontId="2" type="noConversion"/>
  </si>
  <si>
    <t>個人負擔
合計</t>
    <phoneticPr fontId="2" type="noConversion"/>
  </si>
  <si>
    <t>第46級</t>
  </si>
  <si>
    <t>第47級</t>
  </si>
  <si>
    <t>第48級</t>
  </si>
  <si>
    <t>第49級</t>
  </si>
  <si>
    <t>註：勞保最高投保金額$45,800元；職保最高投保金額$72,800元；健保最高投保金額$219,500；勞退金最高提繳金額150,000元。</t>
    <phoneticPr fontId="2" type="noConversion"/>
  </si>
  <si>
    <t>勞保、健保及勞退金每月個人與單位負擔費用對照表(114年度)</t>
    <phoneticPr fontId="2" type="noConversion"/>
  </si>
  <si>
    <t>勞保</t>
    <phoneticPr fontId="2" type="noConversion"/>
  </si>
  <si>
    <t>職保</t>
    <phoneticPr fontId="2" type="noConversion"/>
  </si>
  <si>
    <t>健保</t>
    <phoneticPr fontId="2" type="noConversion"/>
  </si>
  <si>
    <t>投保級距</t>
    <phoneticPr fontId="2" type="noConversion"/>
  </si>
  <si>
    <t xml:space="preserve"> 月薪總額</t>
    <phoneticPr fontId="2" type="noConversion"/>
  </si>
  <si>
    <t>起</t>
    <phoneticPr fontId="2" type="noConversion"/>
  </si>
  <si>
    <t>迄</t>
    <phoneticPr fontId="2" type="noConversion"/>
  </si>
  <si>
    <t>就業
保險</t>
    <phoneticPr fontId="2" type="noConversion"/>
  </si>
  <si>
    <t>雇主負擔</t>
    <phoneticPr fontId="2" type="noConversion"/>
  </si>
  <si>
    <r>
      <t>２、勞保單位負擔：普通事故保險費＝投保金額＊普通保險費率</t>
    </r>
    <r>
      <rPr>
        <b/>
        <sz val="9"/>
        <color rgb="FFFF0000"/>
        <rFont val="微軟正黑體"/>
        <family val="2"/>
        <charset val="136"/>
      </rPr>
      <t>11.5%</t>
    </r>
    <r>
      <rPr>
        <b/>
        <sz val="9"/>
        <color rgb="FF0000FF"/>
        <rFont val="微軟正黑體"/>
        <family val="2"/>
        <charset val="136"/>
      </rPr>
      <t>＊70%；就業保險費=投保金額＊就業保險費率1%＊70%；</t>
    </r>
    <phoneticPr fontId="2" type="noConversion"/>
  </si>
  <si>
    <t>５、外籍人士(若為本國籍人士配偶除外)及年滿65歲者，就業保險費不計算，請自行扣除該欄位。</t>
    <phoneticPr fontId="2" type="noConversion"/>
  </si>
  <si>
    <r>
      <t>１、勞保個人負擔：普通事故保險費＝投保金額＊普通保險費率</t>
    </r>
    <r>
      <rPr>
        <b/>
        <sz val="9"/>
        <color rgb="FFFF0000"/>
        <rFont val="微軟正黑體"/>
        <family val="2"/>
        <charset val="136"/>
      </rPr>
      <t>11.5%</t>
    </r>
    <r>
      <rPr>
        <b/>
        <sz val="9"/>
        <color rgb="FF0000FF"/>
        <rFont val="微軟正黑體"/>
        <family val="2"/>
        <charset val="136"/>
      </rPr>
      <t>＊20%；就業保險費=投保金額＊就業保險費率1%＊20%。</t>
    </r>
    <phoneticPr fontId="2" type="noConversion"/>
  </si>
  <si>
    <t>３、健保個人負擔＝投保金額＊5.17%＊30%＊(1+眷屬人數)。</t>
    <phoneticPr fontId="2" type="noConversion"/>
  </si>
  <si>
    <t>４、健保單位負擔＝投保金額＊5.17%＊60%＊(1+0.56)。</t>
    <phoneticPr fontId="2" type="noConversion"/>
  </si>
  <si>
    <r>
      <t>　　　　　　　　　職業災害保險費＝投保金額＊</t>
    </r>
    <r>
      <rPr>
        <b/>
        <sz val="9"/>
        <color rgb="FFFF0000"/>
        <rFont val="微軟正黑體"/>
        <family val="2"/>
        <charset val="136"/>
      </rPr>
      <t>0.11%</t>
    </r>
    <r>
      <rPr>
        <b/>
        <sz val="9"/>
        <color rgb="FF0000FF"/>
        <rFont val="微軟正黑體"/>
        <family val="2"/>
        <charset val="136"/>
      </rPr>
      <t>；工資墊償基金＝投保金額＊0.025%。</t>
    </r>
    <phoneticPr fontId="2" type="noConversion"/>
  </si>
  <si>
    <t>第50級</t>
  </si>
  <si>
    <t>第51級</t>
  </si>
  <si>
    <t>第52級</t>
  </si>
  <si>
    <t>第53級</t>
  </si>
  <si>
    <t>第54級</t>
  </si>
  <si>
    <t>第55級</t>
  </si>
  <si>
    <t>第56級</t>
  </si>
  <si>
    <t>第57級</t>
  </si>
  <si>
    <t>第58級</t>
  </si>
  <si>
    <t>第59級</t>
    <phoneticPr fontId="2" type="noConversion"/>
  </si>
  <si>
    <r>
      <t>303,001</t>
    </r>
    <r>
      <rPr>
        <sz val="11"/>
        <rFont val="微軟正黑體"/>
        <family val="2"/>
        <charset val="136"/>
      </rPr>
      <t>以上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</si>
</sst>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$&quot;#,##0_);\(&quot;$&quot;#,##0\)"/>
    <numFmt numFmtId="177" formatCode="#,##0_ "/>
    <numFmt numFmtId="178" formatCode="#,##0_);[Red]\(#,##0\)"/>
    <numFmt numFmtId="179" formatCode="_(* #,##0_);_(* \(#,##0\);_(* &quot;-&quot;_);_(@_)"/>
  </numFmts>
  <fonts count="4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Arial"/>
      <family val="2"/>
    </font>
    <font>
      <b/>
      <sz val="12"/>
      <name val="新細明體"/>
      <family val="1"/>
      <charset val="136"/>
    </font>
    <font>
      <sz val="12"/>
      <name val="Times New Roman"/>
      <family val="1"/>
    </font>
    <font>
      <b/>
      <sz val="8"/>
      <name val="Arial"/>
      <family val="2"/>
    </font>
    <font>
      <sz val="10"/>
      <name val="微軟正黑體"/>
      <family val="2"/>
      <charset val="136"/>
    </font>
    <font>
      <b/>
      <sz val="10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1"/>
      <color indexed="8"/>
      <name val="Arial"/>
      <family val="2"/>
    </font>
    <font>
      <sz val="11"/>
      <color indexed="8"/>
      <name val="新細明體"/>
      <family val="1"/>
      <charset val="136"/>
    </font>
    <font>
      <sz val="11"/>
      <color indexed="10"/>
      <name val="Arial"/>
      <family val="2"/>
    </font>
    <font>
      <sz val="11"/>
      <name val="Arial"/>
      <family val="2"/>
    </font>
    <font>
      <b/>
      <sz val="11"/>
      <name val="微軟正黑體"/>
      <family val="2"/>
      <charset val="136"/>
    </font>
    <font>
      <sz val="11"/>
      <name val="標楷體"/>
      <family val="4"/>
      <charset val="136"/>
    </font>
    <font>
      <b/>
      <sz val="11"/>
      <name val="Arial"/>
      <family val="2"/>
    </font>
    <font>
      <sz val="11"/>
      <name val="新細明體"/>
      <family val="1"/>
      <charset val="136"/>
    </font>
    <font>
      <b/>
      <sz val="11"/>
      <name val="新細明體"/>
      <family val="1"/>
      <charset val="136"/>
    </font>
    <font>
      <b/>
      <sz val="11"/>
      <color indexed="36"/>
      <name val="新細明體"/>
      <family val="1"/>
      <charset val="136"/>
    </font>
    <font>
      <b/>
      <sz val="11"/>
      <color indexed="8"/>
      <name val="Arial"/>
      <family val="2"/>
    </font>
    <font>
      <sz val="12"/>
      <color theme="1"/>
      <name val="新細明體"/>
      <family val="1"/>
      <charset val="136"/>
      <scheme val="minor"/>
    </font>
    <font>
      <b/>
      <sz val="10"/>
      <color rgb="FF0000FF"/>
      <name val="微軟正黑體"/>
      <family val="2"/>
      <charset val="136"/>
    </font>
    <font>
      <sz val="10"/>
      <color rgb="FFFF0000"/>
      <name val="微軟正黑體"/>
      <family val="2"/>
      <charset val="136"/>
    </font>
    <font>
      <b/>
      <sz val="11"/>
      <color rgb="FF0000FF"/>
      <name val="Arial"/>
      <family val="2"/>
    </font>
    <font>
      <b/>
      <sz val="11"/>
      <color rgb="FF0000FF"/>
      <name val="新細明體"/>
      <family val="1"/>
      <charset val="136"/>
    </font>
    <font>
      <b/>
      <sz val="10"/>
      <name val="Arial"/>
      <family val="2"/>
    </font>
    <font>
      <sz val="10"/>
      <name val="新細明體"/>
      <family val="1"/>
      <charset val="136"/>
    </font>
    <font>
      <b/>
      <sz val="10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12"/>
      <name val="微軟正黑體"/>
      <family val="2"/>
      <charset val="136"/>
    </font>
    <font>
      <b/>
      <sz val="9"/>
      <color rgb="FF0000FF"/>
      <name val="微軟正黑體"/>
      <family val="2"/>
      <charset val="136"/>
    </font>
    <font>
      <b/>
      <sz val="12"/>
      <color rgb="FF000099"/>
      <name val="微軟正黑體"/>
      <family val="2"/>
      <charset val="136"/>
    </font>
    <font>
      <sz val="9"/>
      <color rgb="FF0000FF"/>
      <name val="微軟正黑體"/>
      <family val="2"/>
      <charset val="136"/>
    </font>
    <font>
      <sz val="10"/>
      <color rgb="FF0000FF"/>
      <name val="微軟正黑體"/>
      <family val="2"/>
      <charset val="136"/>
    </font>
    <font>
      <sz val="12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b/>
      <sz val="11"/>
      <color indexed="81"/>
      <name val="微軟正黑體"/>
      <family val="2"/>
      <charset val="136"/>
    </font>
    <font>
      <b/>
      <sz val="10"/>
      <color rgb="FFFF5050"/>
      <name val="微軟正黑體"/>
      <family val="2"/>
      <charset val="136"/>
    </font>
    <font>
      <b/>
      <sz val="9"/>
      <color rgb="FFFF0000"/>
      <name val="微軟正黑體"/>
      <family val="2"/>
      <charset val="136"/>
    </font>
    <font>
      <sz val="11"/>
      <color theme="0" tint="-0.499984740745262"/>
      <name val="Arial"/>
      <family val="2"/>
    </font>
    <font>
      <sz val="11"/>
      <name val="微軟正黑體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" fillId="0" borderId="0"/>
    <xf numFmtId="179" fontId="5" fillId="0" borderId="0" applyFont="0" applyFill="0" applyBorder="0" applyAlignment="0" applyProtection="0"/>
  </cellStyleXfs>
  <cellXfs count="141">
    <xf numFmtId="0" fontId="0" fillId="0" borderId="0" xfId="0"/>
    <xf numFmtId="0" fontId="0" fillId="0" borderId="0" xfId="0" applyFont="1"/>
    <xf numFmtId="177" fontId="0" fillId="0" borderId="0" xfId="0" applyNumberFormat="1" applyFont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Font="1" applyFill="1"/>
    <xf numFmtId="0" fontId="3" fillId="0" borderId="0" xfId="0" applyFont="1"/>
    <xf numFmtId="0" fontId="6" fillId="0" borderId="0" xfId="0" applyFont="1"/>
    <xf numFmtId="0" fontId="22" fillId="0" borderId="2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178" fontId="13" fillId="0" borderId="1" xfId="0" applyNumberFormat="1" applyFont="1" applyFill="1" applyBorder="1" applyAlignment="1">
      <alignment horizontal="center" vertical="center"/>
    </xf>
    <xf numFmtId="0" fontId="14" fillId="0" borderId="0" xfId="0" applyFont="1"/>
    <xf numFmtId="0" fontId="15" fillId="0" borderId="0" xfId="0" applyFont="1"/>
    <xf numFmtId="177" fontId="16" fillId="0" borderId="1" xfId="0" applyNumberFormat="1" applyFont="1" applyBorder="1" applyAlignment="1">
      <alignment horizontal="center" vertical="center"/>
    </xf>
    <xf numFmtId="178" fontId="16" fillId="0" borderId="1" xfId="0" applyNumberFormat="1" applyFont="1" applyFill="1" applyBorder="1" applyAlignment="1">
      <alignment horizontal="center" vertical="center"/>
    </xf>
    <xf numFmtId="0" fontId="17" fillId="0" borderId="0" xfId="0" applyFont="1"/>
    <xf numFmtId="177" fontId="13" fillId="0" borderId="1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0" fontId="18" fillId="0" borderId="0" xfId="0" applyFont="1"/>
    <xf numFmtId="177" fontId="24" fillId="0" borderId="1" xfId="0" applyNumberFormat="1" applyFont="1" applyBorder="1" applyAlignment="1">
      <alignment horizontal="center" vertical="center"/>
    </xf>
    <xf numFmtId="178" fontId="24" fillId="0" borderId="1" xfId="0" applyNumberFormat="1" applyFont="1" applyFill="1" applyBorder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25" fillId="0" borderId="0" xfId="0" applyFont="1"/>
    <xf numFmtId="177" fontId="10" fillId="0" borderId="1" xfId="0" applyNumberFormat="1" applyFont="1" applyFill="1" applyBorder="1" applyAlignment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6" fillId="0" borderId="0" xfId="0" applyFont="1"/>
    <xf numFmtId="178" fontId="8" fillId="0" borderId="0" xfId="0" applyNumberFormat="1" applyFont="1"/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0" applyFont="1"/>
    <xf numFmtId="177" fontId="10" fillId="0" borderId="1" xfId="0" applyNumberFormat="1" applyFont="1" applyBorder="1" applyAlignment="1">
      <alignment horizontal="center" vertical="center"/>
    </xf>
    <xf numFmtId="0" fontId="0" fillId="2" borderId="0" xfId="0" applyFont="1" applyFill="1" applyAlignment="1">
      <alignment horizontal="left" vertical="center"/>
    </xf>
    <xf numFmtId="0" fontId="23" fillId="2" borderId="0" xfId="0" applyFont="1" applyFill="1" applyBorder="1" applyAlignment="1">
      <alignment horizontal="center" vertical="center"/>
    </xf>
    <xf numFmtId="177" fontId="13" fillId="2" borderId="0" xfId="0" applyNumberFormat="1" applyFont="1" applyFill="1" applyBorder="1" applyAlignment="1">
      <alignment horizontal="center" vertical="center"/>
    </xf>
    <xf numFmtId="178" fontId="12" fillId="2" borderId="0" xfId="0" applyNumberFormat="1" applyFont="1" applyFill="1" applyBorder="1" applyAlignment="1">
      <alignment horizontal="center" vertical="center"/>
    </xf>
    <xf numFmtId="178" fontId="10" fillId="2" borderId="0" xfId="2" applyNumberFormat="1" applyFont="1" applyFill="1" applyBorder="1" applyAlignment="1">
      <alignment horizontal="center" vertical="center"/>
    </xf>
    <xf numFmtId="178" fontId="12" fillId="2" borderId="0" xfId="2" applyNumberFormat="1" applyFont="1" applyFill="1" applyBorder="1" applyAlignment="1">
      <alignment horizontal="center" vertical="center"/>
    </xf>
    <xf numFmtId="178" fontId="13" fillId="2" borderId="0" xfId="0" applyNumberFormat="1" applyFont="1" applyFill="1" applyBorder="1" applyAlignment="1">
      <alignment horizontal="center" vertical="center"/>
    </xf>
    <xf numFmtId="178" fontId="10" fillId="2" borderId="0" xfId="0" applyNumberFormat="1" applyFont="1" applyFill="1" applyBorder="1" applyAlignment="1">
      <alignment horizontal="center" vertical="center"/>
    </xf>
    <xf numFmtId="0" fontId="17" fillId="2" borderId="0" xfId="0" applyFont="1" applyFill="1" applyBorder="1"/>
    <xf numFmtId="178" fontId="8" fillId="2" borderId="0" xfId="0" applyNumberFormat="1" applyFont="1" applyFill="1" applyBorder="1"/>
    <xf numFmtId="0" fontId="31" fillId="2" borderId="0" xfId="0" applyFont="1" applyFill="1" applyAlignment="1">
      <alignment horizontal="left" vertical="center"/>
    </xf>
    <xf numFmtId="0" fontId="30" fillId="2" borderId="0" xfId="0" applyFont="1" applyFill="1" applyAlignment="1">
      <alignment horizontal="left" vertical="center"/>
    </xf>
    <xf numFmtId="177" fontId="0" fillId="2" borderId="0" xfId="0" applyNumberFormat="1" applyFont="1" applyFill="1" applyAlignment="1">
      <alignment horizontal="left" vertical="center"/>
    </xf>
    <xf numFmtId="178" fontId="0" fillId="2" borderId="0" xfId="0" applyNumberFormat="1" applyFont="1" applyFill="1" applyAlignment="1">
      <alignment horizontal="left" vertical="center"/>
    </xf>
    <xf numFmtId="0" fontId="0" fillId="2" borderId="0" xfId="0" applyNumberFormat="1" applyFont="1" applyFill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10" fontId="7" fillId="2" borderId="13" xfId="0" applyNumberFormat="1" applyFont="1" applyFill="1" applyBorder="1" applyAlignment="1">
      <alignment horizontal="left" vertical="center"/>
    </xf>
    <xf numFmtId="9" fontId="7" fillId="2" borderId="13" xfId="0" applyNumberFormat="1" applyFont="1" applyFill="1" applyBorder="1" applyAlignment="1">
      <alignment horizontal="left" vertical="center"/>
    </xf>
    <xf numFmtId="0" fontId="0" fillId="2" borderId="13" xfId="0" applyFont="1" applyFill="1" applyBorder="1" applyAlignment="1">
      <alignment horizontal="left" vertical="center"/>
    </xf>
    <xf numFmtId="0" fontId="7" fillId="2" borderId="13" xfId="0" applyNumberFormat="1" applyFont="1" applyFill="1" applyBorder="1" applyAlignment="1">
      <alignment horizontal="left" vertical="center"/>
    </xf>
    <xf numFmtId="0" fontId="7" fillId="2" borderId="14" xfId="0" applyNumberFormat="1" applyFont="1" applyFill="1" applyBorder="1" applyAlignment="1">
      <alignment horizontal="left" vertical="center"/>
    </xf>
    <xf numFmtId="0" fontId="0" fillId="2" borderId="14" xfId="0" applyFont="1" applyFill="1" applyBorder="1" applyAlignment="1">
      <alignment horizontal="left" vertical="center"/>
    </xf>
    <xf numFmtId="178" fontId="13" fillId="0" borderId="15" xfId="0" applyNumberFormat="1" applyFont="1" applyFill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178" fontId="10" fillId="3" borderId="1" xfId="2" applyNumberFormat="1" applyFont="1" applyFill="1" applyBorder="1" applyAlignment="1">
      <alignment horizontal="center" vertical="center"/>
    </xf>
    <xf numFmtId="178" fontId="16" fillId="3" borderId="1" xfId="2" applyNumberFormat="1" applyFont="1" applyFill="1" applyBorder="1" applyAlignment="1">
      <alignment horizontal="center" vertical="center"/>
    </xf>
    <xf numFmtId="178" fontId="13" fillId="3" borderId="1" xfId="2" applyNumberFormat="1" applyFont="1" applyFill="1" applyBorder="1" applyAlignment="1">
      <alignment horizontal="center" vertical="center"/>
    </xf>
    <xf numFmtId="178" fontId="24" fillId="3" borderId="1" xfId="2" applyNumberFormat="1" applyFont="1" applyFill="1" applyBorder="1" applyAlignment="1">
      <alignment horizontal="center" vertical="center"/>
    </xf>
    <xf numFmtId="178" fontId="20" fillId="3" borderId="1" xfId="2" applyNumberFormat="1" applyFont="1" applyFill="1" applyBorder="1" applyAlignment="1">
      <alignment horizontal="center" vertical="center"/>
    </xf>
    <xf numFmtId="178" fontId="10" fillId="3" borderId="3" xfId="0" applyNumberFormat="1" applyFont="1" applyFill="1" applyBorder="1" applyAlignment="1">
      <alignment horizontal="center" vertical="center"/>
    </xf>
    <xf numFmtId="178" fontId="16" fillId="3" borderId="3" xfId="0" applyNumberFormat="1" applyFont="1" applyFill="1" applyBorder="1" applyAlignment="1">
      <alignment horizontal="center" vertical="center"/>
    </xf>
    <xf numFmtId="178" fontId="13" fillId="3" borderId="3" xfId="0" applyNumberFormat="1" applyFont="1" applyFill="1" applyBorder="1" applyAlignment="1">
      <alignment horizontal="center" vertical="center"/>
    </xf>
    <xf numFmtId="178" fontId="24" fillId="3" borderId="3" xfId="0" applyNumberFormat="1" applyFont="1" applyFill="1" applyBorder="1" applyAlignment="1">
      <alignment horizontal="center" vertical="center"/>
    </xf>
    <xf numFmtId="178" fontId="20" fillId="3" borderId="3" xfId="0" applyNumberFormat="1" applyFont="1" applyFill="1" applyBorder="1" applyAlignment="1">
      <alignment horizontal="center" vertical="center"/>
    </xf>
    <xf numFmtId="178" fontId="10" fillId="3" borderId="16" xfId="0" applyNumberFormat="1" applyFont="1" applyFill="1" applyBorder="1" applyAlignment="1">
      <alignment horizontal="center" vertical="center"/>
    </xf>
    <xf numFmtId="178" fontId="16" fillId="4" borderId="1" xfId="0" applyNumberFormat="1" applyFont="1" applyFill="1" applyBorder="1" applyAlignment="1">
      <alignment horizontal="center" vertical="center"/>
    </xf>
    <xf numFmtId="178" fontId="13" fillId="4" borderId="1" xfId="0" applyNumberFormat="1" applyFont="1" applyFill="1" applyBorder="1" applyAlignment="1">
      <alignment horizontal="center" vertical="center"/>
    </xf>
    <xf numFmtId="178" fontId="24" fillId="4" borderId="1" xfId="0" applyNumberFormat="1" applyFont="1" applyFill="1" applyBorder="1" applyAlignment="1">
      <alignment horizontal="center" vertical="center"/>
    </xf>
    <xf numFmtId="178" fontId="13" fillId="4" borderId="15" xfId="0" applyNumberFormat="1" applyFont="1" applyFill="1" applyBorder="1" applyAlignment="1">
      <alignment horizontal="center" vertical="center"/>
    </xf>
    <xf numFmtId="178" fontId="24" fillId="5" borderId="1" xfId="0" applyNumberFormat="1" applyFont="1" applyFill="1" applyBorder="1" applyAlignment="1">
      <alignment horizontal="center" vertical="center"/>
    </xf>
    <xf numFmtId="178" fontId="13" fillId="5" borderId="1" xfId="0" applyNumberFormat="1" applyFont="1" applyFill="1" applyBorder="1" applyAlignment="1">
      <alignment horizontal="center" vertical="center"/>
    </xf>
    <xf numFmtId="178" fontId="16" fillId="5" borderId="1" xfId="0" applyNumberFormat="1" applyFont="1" applyFill="1" applyBorder="1" applyAlignment="1">
      <alignment horizontal="center" vertical="center"/>
    </xf>
    <xf numFmtId="178" fontId="13" fillId="5" borderId="15" xfId="0" applyNumberFormat="1" applyFont="1" applyFill="1" applyBorder="1" applyAlignment="1">
      <alignment horizontal="center" vertical="center"/>
    </xf>
    <xf numFmtId="178" fontId="24" fillId="6" borderId="1" xfId="2" applyNumberFormat="1" applyFont="1" applyFill="1" applyBorder="1" applyAlignment="1">
      <alignment horizontal="center" vertical="center"/>
    </xf>
    <xf numFmtId="178" fontId="10" fillId="6" borderId="1" xfId="2" applyNumberFormat="1" applyFont="1" applyFill="1" applyBorder="1" applyAlignment="1">
      <alignment horizontal="center" vertical="center"/>
    </xf>
    <xf numFmtId="178" fontId="20" fillId="6" borderId="1" xfId="2" applyNumberFormat="1" applyFont="1" applyFill="1" applyBorder="1" applyAlignment="1">
      <alignment horizontal="center" vertical="center"/>
    </xf>
    <xf numFmtId="178" fontId="16" fillId="6" borderId="1" xfId="2" applyNumberFormat="1" applyFont="1" applyFill="1" applyBorder="1" applyAlignment="1">
      <alignment horizontal="center" vertical="center"/>
    </xf>
    <xf numFmtId="178" fontId="13" fillId="6" borderId="1" xfId="0" applyNumberFormat="1" applyFont="1" applyFill="1" applyBorder="1" applyAlignment="1">
      <alignment horizontal="center" vertical="center"/>
    </xf>
    <xf numFmtId="178" fontId="16" fillId="6" borderId="1" xfId="0" applyNumberFormat="1" applyFont="1" applyFill="1" applyBorder="1" applyAlignment="1">
      <alignment horizontal="center" vertical="center"/>
    </xf>
    <xf numFmtId="178" fontId="24" fillId="6" borderId="1" xfId="0" applyNumberFormat="1" applyFont="1" applyFill="1" applyBorder="1" applyAlignment="1">
      <alignment horizontal="center" vertical="center"/>
    </xf>
    <xf numFmtId="178" fontId="13" fillId="6" borderId="15" xfId="0" applyNumberFormat="1" applyFont="1" applyFill="1" applyBorder="1" applyAlignment="1">
      <alignment horizontal="center" vertical="center"/>
    </xf>
    <xf numFmtId="0" fontId="36" fillId="0" borderId="9" xfId="0" applyNumberFormat="1" applyFont="1" applyFill="1" applyBorder="1" applyAlignment="1">
      <alignment horizontal="center" vertical="center" wrapText="1"/>
    </xf>
    <xf numFmtId="0" fontId="36" fillId="0" borderId="0" xfId="0" applyFont="1"/>
    <xf numFmtId="176" fontId="35" fillId="0" borderId="1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center" vertical="center" wrapText="1"/>
    </xf>
    <xf numFmtId="0" fontId="37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/>
    <xf numFmtId="10" fontId="39" fillId="2" borderId="13" xfId="0" applyNumberFormat="1" applyFont="1" applyFill="1" applyBorder="1" applyAlignment="1">
      <alignment horizontal="left" vertical="center"/>
    </xf>
    <xf numFmtId="10" fontId="23" fillId="2" borderId="14" xfId="0" applyNumberFormat="1" applyFont="1" applyFill="1" applyBorder="1" applyAlignment="1">
      <alignment horizontal="left" vertical="center"/>
    </xf>
    <xf numFmtId="178" fontId="13" fillId="0" borderId="25" xfId="0" applyNumberFormat="1" applyFont="1" applyFill="1" applyBorder="1" applyAlignment="1">
      <alignment horizontal="center" vertical="center"/>
    </xf>
    <xf numFmtId="178" fontId="41" fillId="4" borderId="1" xfId="0" applyNumberFormat="1" applyFont="1" applyFill="1" applyBorder="1" applyAlignment="1">
      <alignment horizontal="center" vertical="center"/>
    </xf>
    <xf numFmtId="178" fontId="41" fillId="5" borderId="1" xfId="0" applyNumberFormat="1" applyFont="1" applyFill="1" applyBorder="1" applyAlignment="1">
      <alignment horizontal="center" vertical="center"/>
    </xf>
    <xf numFmtId="178" fontId="41" fillId="6" borderId="1" xfId="2" applyNumberFormat="1" applyFont="1" applyFill="1" applyBorder="1" applyAlignment="1">
      <alignment horizontal="center" vertical="center"/>
    </xf>
    <xf numFmtId="178" fontId="41" fillId="5" borderId="25" xfId="0" applyNumberFormat="1" applyFont="1" applyFill="1" applyBorder="1" applyAlignment="1">
      <alignment horizontal="center" vertical="center"/>
    </xf>
    <xf numFmtId="178" fontId="41" fillId="4" borderId="25" xfId="0" applyNumberFormat="1" applyFont="1" applyFill="1" applyBorder="1" applyAlignment="1">
      <alignment horizontal="center" vertical="center"/>
    </xf>
    <xf numFmtId="178" fontId="41" fillId="3" borderId="1" xfId="2" applyNumberFormat="1" applyFont="1" applyFill="1" applyBorder="1" applyAlignment="1">
      <alignment horizontal="center" vertical="center"/>
    </xf>
    <xf numFmtId="178" fontId="41" fillId="3" borderId="25" xfId="2" applyNumberFormat="1" applyFont="1" applyFill="1" applyBorder="1" applyAlignment="1">
      <alignment horizontal="center" vertical="center"/>
    </xf>
    <xf numFmtId="0" fontId="31" fillId="2" borderId="0" xfId="0" applyFont="1" applyFill="1" applyAlignment="1">
      <alignment horizontal="left" vertical="center"/>
    </xf>
    <xf numFmtId="178" fontId="13" fillId="6" borderId="1" xfId="2" applyNumberFormat="1" applyFont="1" applyFill="1" applyBorder="1" applyAlignment="1">
      <alignment horizontal="center" vertical="center"/>
    </xf>
    <xf numFmtId="178" fontId="13" fillId="6" borderId="25" xfId="2" applyNumberFormat="1" applyFont="1" applyFill="1" applyBorder="1" applyAlignment="1">
      <alignment horizontal="center" vertical="center"/>
    </xf>
    <xf numFmtId="0" fontId="37" fillId="0" borderId="10" xfId="0" applyNumberFormat="1" applyFont="1" applyFill="1" applyBorder="1" applyAlignment="1">
      <alignment horizontal="center" vertical="center" wrapText="1"/>
    </xf>
    <xf numFmtId="0" fontId="37" fillId="0" borderId="11" xfId="0" applyNumberFormat="1" applyFont="1" applyFill="1" applyBorder="1" applyAlignment="1">
      <alignment horizontal="center" vertical="center" wrapText="1"/>
    </xf>
    <xf numFmtId="176" fontId="32" fillId="0" borderId="0" xfId="0" applyNumberFormat="1" applyFont="1" applyBorder="1" applyAlignment="1">
      <alignment horizontal="center"/>
    </xf>
    <xf numFmtId="177" fontId="10" fillId="0" borderId="1" xfId="0" applyNumberFormat="1" applyFont="1" applyBorder="1" applyAlignment="1">
      <alignment horizontal="center" vertical="center"/>
    </xf>
    <xf numFmtId="178" fontId="35" fillId="0" borderId="22" xfId="0" applyNumberFormat="1" applyFont="1" applyFill="1" applyBorder="1" applyAlignment="1">
      <alignment horizontal="center" vertical="center" wrapText="1"/>
    </xf>
    <xf numFmtId="178" fontId="35" fillId="0" borderId="23" xfId="0" applyNumberFormat="1" applyFont="1" applyFill="1" applyBorder="1" applyAlignment="1">
      <alignment horizontal="center" vertical="center" wrapText="1"/>
    </xf>
    <xf numFmtId="177" fontId="36" fillId="0" borderId="19" xfId="0" applyNumberFormat="1" applyFont="1" applyBorder="1" applyAlignment="1">
      <alignment horizontal="center" vertical="center" wrapText="1"/>
    </xf>
    <xf numFmtId="177" fontId="36" fillId="0" borderId="21" xfId="0" applyNumberFormat="1" applyFont="1" applyBorder="1" applyAlignment="1">
      <alignment horizontal="center" vertical="center" wrapText="1"/>
    </xf>
    <xf numFmtId="177" fontId="35" fillId="0" borderId="22" xfId="0" applyNumberFormat="1" applyFont="1" applyBorder="1" applyAlignment="1">
      <alignment horizontal="center" vertical="center" wrapText="1"/>
    </xf>
    <xf numFmtId="177" fontId="35" fillId="0" borderId="23" xfId="0" applyNumberFormat="1" applyFont="1" applyBorder="1" applyAlignment="1">
      <alignment horizontal="center" vertical="center" wrapText="1"/>
    </xf>
    <xf numFmtId="178" fontId="36" fillId="0" borderId="19" xfId="0" applyNumberFormat="1" applyFont="1" applyFill="1" applyBorder="1" applyAlignment="1">
      <alignment horizontal="center" vertical="center" wrapText="1"/>
    </xf>
    <xf numFmtId="178" fontId="36" fillId="0" borderId="20" xfId="0" applyNumberFormat="1" applyFont="1" applyFill="1" applyBorder="1" applyAlignment="1">
      <alignment horizontal="center" vertical="center" wrapText="1"/>
    </xf>
    <xf numFmtId="178" fontId="36" fillId="0" borderId="21" xfId="0" applyNumberFormat="1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left" vertical="center"/>
    </xf>
    <xf numFmtId="0" fontId="33" fillId="2" borderId="0" xfId="0" applyFont="1" applyFill="1" applyAlignment="1">
      <alignment horizontal="left" vertical="center"/>
    </xf>
    <xf numFmtId="0" fontId="36" fillId="0" borderId="4" xfId="0" applyNumberFormat="1" applyFont="1" applyFill="1" applyBorder="1" applyAlignment="1">
      <alignment horizontal="center" vertical="center" wrapText="1"/>
    </xf>
    <xf numFmtId="176" fontId="36" fillId="0" borderId="4" xfId="0" applyNumberFormat="1" applyFont="1" applyFill="1" applyBorder="1" applyAlignment="1">
      <alignment horizontal="center" vertical="center"/>
    </xf>
    <xf numFmtId="0" fontId="36" fillId="0" borderId="4" xfId="0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7" fillId="0" borderId="1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center" vertical="center" wrapText="1"/>
    </xf>
    <xf numFmtId="176" fontId="29" fillId="2" borderId="0" xfId="0" applyNumberFormat="1" applyFont="1" applyFill="1" applyAlignment="1">
      <alignment horizontal="left" vertical="center"/>
    </xf>
    <xf numFmtId="176" fontId="29" fillId="2" borderId="24" xfId="0" applyNumberFormat="1" applyFont="1" applyFill="1" applyBorder="1" applyAlignment="1">
      <alignment horizontal="left" vertical="center"/>
    </xf>
    <xf numFmtId="176" fontId="35" fillId="0" borderId="8" xfId="0" applyNumberFormat="1" applyFont="1" applyBorder="1" applyAlignment="1">
      <alignment horizontal="center" vertical="center"/>
    </xf>
    <xf numFmtId="176" fontId="35" fillId="0" borderId="2" xfId="0" applyNumberFormat="1" applyFont="1" applyBorder="1" applyAlignment="1">
      <alignment horizontal="center" vertical="center"/>
    </xf>
    <xf numFmtId="177" fontId="13" fillId="0" borderId="17" xfId="0" applyNumberFormat="1" applyFont="1" applyBorder="1" applyAlignment="1">
      <alignment horizontal="center" vertical="center"/>
    </xf>
    <xf numFmtId="177" fontId="13" fillId="0" borderId="18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 wrapText="1"/>
    </xf>
    <xf numFmtId="176" fontId="9" fillId="0" borderId="6" xfId="0" applyNumberFormat="1" applyFont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/>
    </xf>
  </cellXfs>
  <cellStyles count="6">
    <cellStyle name="一般" xfId="0" builtinId="0"/>
    <cellStyle name="一般 2" xfId="1" xr:uid="{00000000-0005-0000-0000-000001000000}"/>
    <cellStyle name="一般 3" xfId="2" xr:uid="{00000000-0005-0000-0000-000002000000}"/>
    <cellStyle name="一般 3 2" xfId="3" xr:uid="{00000000-0005-0000-0000-000003000000}"/>
    <cellStyle name="一般 4" xfId="4" xr:uid="{00000000-0005-0000-0000-000004000000}"/>
    <cellStyle name="千分位[0] 2" xfId="5" xr:uid="{00000000-0005-0000-0000-000005000000}"/>
  </cellStyles>
  <dxfs count="0"/>
  <tableStyles count="0" defaultTableStyle="TableStyleMedium2" defaultPivotStyle="PivotStyleLight16"/>
  <colors>
    <mruColors>
      <color rgb="FF0000FF"/>
      <color rgb="FFFFFF99"/>
      <color rgb="FFFFFFCC"/>
      <color rgb="FFFF5050"/>
      <color rgb="FFCC0000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97"/>
  <sheetViews>
    <sheetView tabSelected="1" view="pageBreakPreview" zoomScaleNormal="85" zoomScaleSheetLayoutView="100" workbookViewId="0">
      <pane ySplit="4" topLeftCell="A80" activePane="bottomLeft" state="frozen"/>
      <selection pane="bottomLeft" activeCell="C84" sqref="C84"/>
    </sheetView>
  </sheetViews>
  <sheetFormatPr defaultRowHeight="19.5" customHeight="1"/>
  <cols>
    <col min="1" max="1" width="8.125" style="1" customWidth="1"/>
    <col min="2" max="3" width="9.375" style="2" customWidth="1"/>
    <col min="4" max="5" width="9.625" style="3" customWidth="1"/>
    <col min="6" max="6" width="8.875" style="3" customWidth="1"/>
    <col min="7" max="7" width="9.625" style="3" customWidth="1"/>
    <col min="8" max="8" width="8.375" style="4" customWidth="1"/>
    <col min="9" max="9" width="8.375" style="5" customWidth="1"/>
    <col min="10" max="10" width="9.75" style="4" customWidth="1"/>
    <col min="11" max="12" width="8.5" style="4" customWidth="1"/>
    <col min="13" max="13" width="5.375" style="4" customWidth="1"/>
    <col min="14" max="14" width="9.625" style="4" customWidth="1"/>
    <col min="15" max="17" width="11.25" style="4" customWidth="1"/>
    <col min="18" max="18" width="9" style="1"/>
    <col min="19" max="19" width="0" style="35" hidden="1" customWidth="1"/>
    <col min="20" max="16384" width="9" style="1"/>
  </cols>
  <sheetData>
    <row r="1" spans="1:19" s="6" customFormat="1" ht="17.25" thickBot="1">
      <c r="A1" s="111" t="s">
        <v>73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S1" s="30"/>
    </row>
    <row r="2" spans="1:19" s="91" customFormat="1" ht="16.5" customHeight="1">
      <c r="A2" s="133" t="s">
        <v>0</v>
      </c>
      <c r="B2" s="115" t="s">
        <v>78</v>
      </c>
      <c r="C2" s="116"/>
      <c r="D2" s="119" t="s">
        <v>77</v>
      </c>
      <c r="E2" s="120"/>
      <c r="F2" s="120"/>
      <c r="G2" s="121"/>
      <c r="H2" s="125" t="s">
        <v>51</v>
      </c>
      <c r="I2" s="126"/>
      <c r="J2" s="126"/>
      <c r="K2" s="126"/>
      <c r="L2" s="126"/>
      <c r="M2" s="126"/>
      <c r="N2" s="126"/>
      <c r="O2" s="124" t="s">
        <v>52</v>
      </c>
      <c r="P2" s="124"/>
      <c r="Q2" s="90" t="s">
        <v>63</v>
      </c>
    </row>
    <row r="3" spans="1:19" s="95" customFormat="1" ht="16.5" customHeight="1">
      <c r="A3" s="134"/>
      <c r="B3" s="117" t="s">
        <v>79</v>
      </c>
      <c r="C3" s="117" t="s">
        <v>80</v>
      </c>
      <c r="D3" s="113" t="s">
        <v>74</v>
      </c>
      <c r="E3" s="113" t="s">
        <v>75</v>
      </c>
      <c r="F3" s="113" t="s">
        <v>76</v>
      </c>
      <c r="G3" s="113" t="s">
        <v>63</v>
      </c>
      <c r="H3" s="127" t="s">
        <v>1</v>
      </c>
      <c r="I3" s="128"/>
      <c r="J3" s="128"/>
      <c r="K3" s="129" t="s">
        <v>82</v>
      </c>
      <c r="L3" s="129"/>
      <c r="M3" s="129"/>
      <c r="N3" s="129"/>
      <c r="O3" s="130" t="s">
        <v>47</v>
      </c>
      <c r="P3" s="129" t="s">
        <v>46</v>
      </c>
      <c r="Q3" s="109" t="s">
        <v>64</v>
      </c>
    </row>
    <row r="4" spans="1:19" s="95" customFormat="1" ht="57" customHeight="1">
      <c r="A4" s="134"/>
      <c r="B4" s="118"/>
      <c r="C4" s="118"/>
      <c r="D4" s="114"/>
      <c r="E4" s="114"/>
      <c r="F4" s="114"/>
      <c r="G4" s="114"/>
      <c r="H4" s="92" t="s">
        <v>3</v>
      </c>
      <c r="I4" s="93" t="s">
        <v>81</v>
      </c>
      <c r="J4" s="93" t="s">
        <v>67</v>
      </c>
      <c r="K4" s="93" t="s">
        <v>3</v>
      </c>
      <c r="L4" s="93" t="s">
        <v>81</v>
      </c>
      <c r="M4" s="93" t="s">
        <v>2</v>
      </c>
      <c r="N4" s="94" t="s">
        <v>66</v>
      </c>
      <c r="O4" s="130"/>
      <c r="P4" s="129"/>
      <c r="Q4" s="110"/>
      <c r="S4" s="95" t="s">
        <v>54</v>
      </c>
    </row>
    <row r="5" spans="1:19" s="11" customFormat="1" ht="17.25" customHeight="1">
      <c r="A5" s="137" t="s">
        <v>49</v>
      </c>
      <c r="B5" s="112" t="s">
        <v>53</v>
      </c>
      <c r="C5" s="112"/>
      <c r="D5" s="99">
        <f t="shared" ref="D5:D9" si="0">D6</f>
        <v>11100</v>
      </c>
      <c r="E5" s="100">
        <f t="shared" ref="E5:E25" si="1">E6</f>
        <v>28590</v>
      </c>
      <c r="F5" s="101">
        <f t="shared" ref="F5:F26" si="2">F6</f>
        <v>28590</v>
      </c>
      <c r="G5" s="63">
        <v>1500</v>
      </c>
      <c r="H5" s="10">
        <f t="shared" ref="H5:H36" si="3">ROUND(D5*$O$90*20%,0)</f>
        <v>255</v>
      </c>
      <c r="I5" s="10">
        <f t="shared" ref="I5:I36" si="4">ROUND(D5*$O$92*20%,0)</f>
        <v>22</v>
      </c>
      <c r="J5" s="75">
        <f t="shared" ref="J5:J11" si="5">SUM(H5:I5)</f>
        <v>277</v>
      </c>
      <c r="K5" s="10">
        <f t="shared" ref="K5:K36" si="6">ROUND(D5*$O$90*70%,0)</f>
        <v>894</v>
      </c>
      <c r="L5" s="10">
        <f t="shared" ref="L5:L36" si="7">ROUND(D5*$O$92*70%,0)</f>
        <v>78</v>
      </c>
      <c r="M5" s="79">
        <f t="shared" ref="M5:M36" si="8">ROUND(E5*$O$94,0)</f>
        <v>31</v>
      </c>
      <c r="N5" s="75">
        <f>SUM(K5:M5)</f>
        <v>1003</v>
      </c>
      <c r="O5" s="86">
        <f t="shared" ref="O5:O36" si="9">ROUND(F5*$P$90*0.3,0)</f>
        <v>443</v>
      </c>
      <c r="P5" s="86">
        <f t="shared" ref="P5:P36" si="10">ROUND(F5*$P$90*0.6*(1+$P$92),0)</f>
        <v>1384</v>
      </c>
      <c r="Q5" s="68">
        <f t="shared" ref="Q5:Q36" si="11">ROUND(G5*$Q$90,0)</f>
        <v>90</v>
      </c>
      <c r="S5" s="31">
        <f>K5+L5</f>
        <v>972</v>
      </c>
    </row>
    <row r="6" spans="1:19" s="11" customFormat="1" ht="17.25" customHeight="1">
      <c r="A6" s="138"/>
      <c r="B6" s="36">
        <v>1501</v>
      </c>
      <c r="C6" s="61">
        <v>3000</v>
      </c>
      <c r="D6" s="99">
        <f t="shared" si="0"/>
        <v>11100</v>
      </c>
      <c r="E6" s="100">
        <f t="shared" si="1"/>
        <v>28590</v>
      </c>
      <c r="F6" s="101">
        <f t="shared" si="2"/>
        <v>28590</v>
      </c>
      <c r="G6" s="63">
        <v>3000</v>
      </c>
      <c r="H6" s="10">
        <f t="shared" si="3"/>
        <v>255</v>
      </c>
      <c r="I6" s="10">
        <f t="shared" si="4"/>
        <v>22</v>
      </c>
      <c r="J6" s="75">
        <f t="shared" si="5"/>
        <v>277</v>
      </c>
      <c r="K6" s="10">
        <f t="shared" si="6"/>
        <v>894</v>
      </c>
      <c r="L6" s="10">
        <f t="shared" si="7"/>
        <v>78</v>
      </c>
      <c r="M6" s="79">
        <f t="shared" si="8"/>
        <v>31</v>
      </c>
      <c r="N6" s="75">
        <f t="shared" ref="N6:N86" si="12">SUM(K6:M6)</f>
        <v>1003</v>
      </c>
      <c r="O6" s="86">
        <f t="shared" si="9"/>
        <v>443</v>
      </c>
      <c r="P6" s="86">
        <f t="shared" si="10"/>
        <v>1384</v>
      </c>
      <c r="Q6" s="68">
        <f t="shared" si="11"/>
        <v>180</v>
      </c>
      <c r="S6" s="31">
        <f t="shared" ref="S6:S70" si="13">K6+L6</f>
        <v>972</v>
      </c>
    </row>
    <row r="7" spans="1:19" s="11" customFormat="1" ht="17.25" customHeight="1">
      <c r="A7" s="138"/>
      <c r="B7" s="36">
        <v>3001</v>
      </c>
      <c r="C7" s="61">
        <v>4500</v>
      </c>
      <c r="D7" s="99">
        <f t="shared" si="0"/>
        <v>11100</v>
      </c>
      <c r="E7" s="100">
        <f t="shared" si="1"/>
        <v>28590</v>
      </c>
      <c r="F7" s="101">
        <f t="shared" si="2"/>
        <v>28590</v>
      </c>
      <c r="G7" s="63">
        <v>4500</v>
      </c>
      <c r="H7" s="10">
        <f t="shared" si="3"/>
        <v>255</v>
      </c>
      <c r="I7" s="10">
        <f t="shared" si="4"/>
        <v>22</v>
      </c>
      <c r="J7" s="75">
        <f t="shared" si="5"/>
        <v>277</v>
      </c>
      <c r="K7" s="10">
        <f t="shared" si="6"/>
        <v>894</v>
      </c>
      <c r="L7" s="10">
        <f t="shared" si="7"/>
        <v>78</v>
      </c>
      <c r="M7" s="79">
        <f t="shared" si="8"/>
        <v>31</v>
      </c>
      <c r="N7" s="75">
        <f t="shared" si="12"/>
        <v>1003</v>
      </c>
      <c r="O7" s="86">
        <f t="shared" si="9"/>
        <v>443</v>
      </c>
      <c r="P7" s="86">
        <f t="shared" si="10"/>
        <v>1384</v>
      </c>
      <c r="Q7" s="68">
        <f t="shared" si="11"/>
        <v>270</v>
      </c>
      <c r="S7" s="31">
        <f t="shared" si="13"/>
        <v>972</v>
      </c>
    </row>
    <row r="8" spans="1:19" s="11" customFormat="1" ht="17.25" customHeight="1">
      <c r="A8" s="138"/>
      <c r="B8" s="36">
        <v>4501</v>
      </c>
      <c r="C8" s="61">
        <v>6000</v>
      </c>
      <c r="D8" s="99">
        <f t="shared" si="0"/>
        <v>11100</v>
      </c>
      <c r="E8" s="100">
        <f t="shared" si="1"/>
        <v>28590</v>
      </c>
      <c r="F8" s="101">
        <f t="shared" si="2"/>
        <v>28590</v>
      </c>
      <c r="G8" s="63">
        <v>6000</v>
      </c>
      <c r="H8" s="10">
        <f t="shared" si="3"/>
        <v>255</v>
      </c>
      <c r="I8" s="10">
        <f t="shared" si="4"/>
        <v>22</v>
      </c>
      <c r="J8" s="75">
        <f t="shared" si="5"/>
        <v>277</v>
      </c>
      <c r="K8" s="10">
        <f t="shared" si="6"/>
        <v>894</v>
      </c>
      <c r="L8" s="10">
        <f t="shared" si="7"/>
        <v>78</v>
      </c>
      <c r="M8" s="79">
        <f t="shared" si="8"/>
        <v>31</v>
      </c>
      <c r="N8" s="75">
        <f t="shared" si="12"/>
        <v>1003</v>
      </c>
      <c r="O8" s="86">
        <f t="shared" si="9"/>
        <v>443</v>
      </c>
      <c r="P8" s="86">
        <f t="shared" si="10"/>
        <v>1384</v>
      </c>
      <c r="Q8" s="68">
        <f t="shared" si="11"/>
        <v>360</v>
      </c>
      <c r="S8" s="31">
        <f t="shared" si="13"/>
        <v>972</v>
      </c>
    </row>
    <row r="9" spans="1:19" s="12" customFormat="1" ht="17.25" customHeight="1">
      <c r="A9" s="138"/>
      <c r="B9" s="36">
        <v>6001</v>
      </c>
      <c r="C9" s="61">
        <v>7500</v>
      </c>
      <c r="D9" s="99">
        <f t="shared" si="0"/>
        <v>11100</v>
      </c>
      <c r="E9" s="100">
        <f t="shared" si="1"/>
        <v>28590</v>
      </c>
      <c r="F9" s="101">
        <f t="shared" si="2"/>
        <v>28590</v>
      </c>
      <c r="G9" s="63">
        <v>7500</v>
      </c>
      <c r="H9" s="10">
        <f t="shared" si="3"/>
        <v>255</v>
      </c>
      <c r="I9" s="10">
        <f t="shared" si="4"/>
        <v>22</v>
      </c>
      <c r="J9" s="75">
        <f t="shared" si="5"/>
        <v>277</v>
      </c>
      <c r="K9" s="10">
        <f t="shared" si="6"/>
        <v>894</v>
      </c>
      <c r="L9" s="10">
        <f t="shared" si="7"/>
        <v>78</v>
      </c>
      <c r="M9" s="79">
        <f t="shared" si="8"/>
        <v>31</v>
      </c>
      <c r="N9" s="75">
        <f t="shared" si="12"/>
        <v>1003</v>
      </c>
      <c r="O9" s="86">
        <f t="shared" si="9"/>
        <v>443</v>
      </c>
      <c r="P9" s="86">
        <f t="shared" si="10"/>
        <v>1384</v>
      </c>
      <c r="Q9" s="68">
        <f t="shared" si="11"/>
        <v>450</v>
      </c>
      <c r="S9" s="31">
        <f t="shared" si="13"/>
        <v>972</v>
      </c>
    </row>
    <row r="10" spans="1:19" s="12" customFormat="1" ht="17.25" customHeight="1">
      <c r="A10" s="138"/>
      <c r="B10" s="36">
        <v>7501</v>
      </c>
      <c r="C10" s="61">
        <v>8700</v>
      </c>
      <c r="D10" s="99">
        <f>D11</f>
        <v>11100</v>
      </c>
      <c r="E10" s="100">
        <f t="shared" si="1"/>
        <v>28590</v>
      </c>
      <c r="F10" s="101">
        <f t="shared" si="2"/>
        <v>28590</v>
      </c>
      <c r="G10" s="63">
        <v>8700</v>
      </c>
      <c r="H10" s="10">
        <f t="shared" si="3"/>
        <v>255</v>
      </c>
      <c r="I10" s="10">
        <f t="shared" si="4"/>
        <v>22</v>
      </c>
      <c r="J10" s="75">
        <f t="shared" si="5"/>
        <v>277</v>
      </c>
      <c r="K10" s="10">
        <f t="shared" si="6"/>
        <v>894</v>
      </c>
      <c r="L10" s="10">
        <f t="shared" si="7"/>
        <v>78</v>
      </c>
      <c r="M10" s="79">
        <f t="shared" si="8"/>
        <v>31</v>
      </c>
      <c r="N10" s="75">
        <f t="shared" si="12"/>
        <v>1003</v>
      </c>
      <c r="O10" s="86">
        <f t="shared" si="9"/>
        <v>443</v>
      </c>
      <c r="P10" s="86">
        <f t="shared" si="10"/>
        <v>1384</v>
      </c>
      <c r="Q10" s="68">
        <f t="shared" si="11"/>
        <v>522</v>
      </c>
      <c r="S10" s="31">
        <f t="shared" si="13"/>
        <v>972</v>
      </c>
    </row>
    <row r="11" spans="1:19" s="12" customFormat="1" ht="17.25" customHeight="1">
      <c r="A11" s="138"/>
      <c r="B11" s="36">
        <v>8701</v>
      </c>
      <c r="C11" s="61">
        <v>9900</v>
      </c>
      <c r="D11" s="99">
        <f>D12</f>
        <v>11100</v>
      </c>
      <c r="E11" s="100">
        <f t="shared" si="1"/>
        <v>28590</v>
      </c>
      <c r="F11" s="101">
        <f t="shared" si="2"/>
        <v>28590</v>
      </c>
      <c r="G11" s="63">
        <v>9900</v>
      </c>
      <c r="H11" s="10">
        <f t="shared" si="3"/>
        <v>255</v>
      </c>
      <c r="I11" s="10">
        <f t="shared" si="4"/>
        <v>22</v>
      </c>
      <c r="J11" s="75">
        <f t="shared" si="5"/>
        <v>277</v>
      </c>
      <c r="K11" s="10">
        <f t="shared" si="6"/>
        <v>894</v>
      </c>
      <c r="L11" s="10">
        <f t="shared" si="7"/>
        <v>78</v>
      </c>
      <c r="M11" s="79">
        <f t="shared" si="8"/>
        <v>31</v>
      </c>
      <c r="N11" s="75">
        <f t="shared" si="12"/>
        <v>1003</v>
      </c>
      <c r="O11" s="86">
        <f t="shared" si="9"/>
        <v>443</v>
      </c>
      <c r="P11" s="86">
        <f t="shared" si="10"/>
        <v>1384</v>
      </c>
      <c r="Q11" s="68">
        <f t="shared" si="11"/>
        <v>594</v>
      </c>
      <c r="S11" s="31">
        <f t="shared" si="13"/>
        <v>972</v>
      </c>
    </row>
    <row r="12" spans="1:19" s="18" customFormat="1" ht="17.25" customHeight="1">
      <c r="A12" s="138"/>
      <c r="B12" s="13">
        <v>9901</v>
      </c>
      <c r="C12" s="13">
        <v>11100</v>
      </c>
      <c r="D12" s="74">
        <v>11100</v>
      </c>
      <c r="E12" s="100">
        <f t="shared" si="1"/>
        <v>28590</v>
      </c>
      <c r="F12" s="101">
        <f t="shared" si="2"/>
        <v>28590</v>
      </c>
      <c r="G12" s="64">
        <v>11100</v>
      </c>
      <c r="H12" s="14">
        <f t="shared" si="3"/>
        <v>255</v>
      </c>
      <c r="I12" s="14">
        <f t="shared" si="4"/>
        <v>22</v>
      </c>
      <c r="J12" s="74">
        <f>SUM(H12:I12)</f>
        <v>277</v>
      </c>
      <c r="K12" s="14">
        <f t="shared" si="6"/>
        <v>894</v>
      </c>
      <c r="L12" s="14">
        <f t="shared" si="7"/>
        <v>78</v>
      </c>
      <c r="M12" s="80">
        <f t="shared" si="8"/>
        <v>31</v>
      </c>
      <c r="N12" s="74">
        <f t="shared" si="12"/>
        <v>1003</v>
      </c>
      <c r="O12" s="87">
        <f t="shared" si="9"/>
        <v>443</v>
      </c>
      <c r="P12" s="87">
        <f t="shared" si="10"/>
        <v>1384</v>
      </c>
      <c r="Q12" s="69">
        <f t="shared" si="11"/>
        <v>666</v>
      </c>
      <c r="S12" s="31">
        <f t="shared" si="13"/>
        <v>972</v>
      </c>
    </row>
    <row r="13" spans="1:19" s="15" customFormat="1" ht="17.25" customHeight="1">
      <c r="A13" s="138"/>
      <c r="B13" s="16">
        <v>11101</v>
      </c>
      <c r="C13" s="61">
        <v>12540</v>
      </c>
      <c r="D13" s="75">
        <v>12540</v>
      </c>
      <c r="E13" s="100">
        <f t="shared" si="1"/>
        <v>28590</v>
      </c>
      <c r="F13" s="101">
        <f t="shared" si="2"/>
        <v>28590</v>
      </c>
      <c r="G13" s="63">
        <v>12540</v>
      </c>
      <c r="H13" s="10">
        <f t="shared" si="3"/>
        <v>288</v>
      </c>
      <c r="I13" s="10">
        <f t="shared" si="4"/>
        <v>25</v>
      </c>
      <c r="J13" s="75">
        <f>SUM(H13:I13)</f>
        <v>313</v>
      </c>
      <c r="K13" s="10">
        <f t="shared" si="6"/>
        <v>1009</v>
      </c>
      <c r="L13" s="10">
        <f t="shared" si="7"/>
        <v>88</v>
      </c>
      <c r="M13" s="79">
        <f t="shared" si="8"/>
        <v>31</v>
      </c>
      <c r="N13" s="75">
        <f t="shared" si="12"/>
        <v>1128</v>
      </c>
      <c r="O13" s="86">
        <f t="shared" si="9"/>
        <v>443</v>
      </c>
      <c r="P13" s="86">
        <f t="shared" si="10"/>
        <v>1384</v>
      </c>
      <c r="Q13" s="68">
        <f t="shared" si="11"/>
        <v>752</v>
      </c>
      <c r="S13" s="31">
        <f t="shared" si="13"/>
        <v>1097</v>
      </c>
    </row>
    <row r="14" spans="1:19" s="15" customFormat="1" ht="17.25" customHeight="1">
      <c r="A14" s="138"/>
      <c r="B14" s="16">
        <v>12541</v>
      </c>
      <c r="C14" s="61">
        <v>13500</v>
      </c>
      <c r="D14" s="75">
        <v>13500</v>
      </c>
      <c r="E14" s="100">
        <f t="shared" si="1"/>
        <v>28590</v>
      </c>
      <c r="F14" s="101">
        <f t="shared" si="2"/>
        <v>28590</v>
      </c>
      <c r="G14" s="63">
        <v>13500</v>
      </c>
      <c r="H14" s="10">
        <f t="shared" si="3"/>
        <v>311</v>
      </c>
      <c r="I14" s="10">
        <f t="shared" si="4"/>
        <v>27</v>
      </c>
      <c r="J14" s="75">
        <f>SUM(H14:I14)</f>
        <v>338</v>
      </c>
      <c r="K14" s="10">
        <f t="shared" si="6"/>
        <v>1087</v>
      </c>
      <c r="L14" s="10">
        <f t="shared" si="7"/>
        <v>95</v>
      </c>
      <c r="M14" s="79">
        <f t="shared" si="8"/>
        <v>31</v>
      </c>
      <c r="N14" s="75">
        <f t="shared" si="12"/>
        <v>1213</v>
      </c>
      <c r="O14" s="86">
        <f t="shared" si="9"/>
        <v>443</v>
      </c>
      <c r="P14" s="86">
        <f t="shared" si="10"/>
        <v>1384</v>
      </c>
      <c r="Q14" s="68">
        <f t="shared" si="11"/>
        <v>810</v>
      </c>
      <c r="S14" s="31">
        <f t="shared" si="13"/>
        <v>1182</v>
      </c>
    </row>
    <row r="15" spans="1:19" s="15" customFormat="1" ht="17.25" customHeight="1">
      <c r="A15" s="138"/>
      <c r="B15" s="16">
        <v>13501</v>
      </c>
      <c r="C15" s="61">
        <v>15840</v>
      </c>
      <c r="D15" s="75">
        <v>15840</v>
      </c>
      <c r="E15" s="100">
        <f t="shared" si="1"/>
        <v>28590</v>
      </c>
      <c r="F15" s="101">
        <f t="shared" si="2"/>
        <v>28590</v>
      </c>
      <c r="G15" s="63">
        <v>15840</v>
      </c>
      <c r="H15" s="10">
        <f t="shared" si="3"/>
        <v>364</v>
      </c>
      <c r="I15" s="10">
        <f t="shared" si="4"/>
        <v>32</v>
      </c>
      <c r="J15" s="75">
        <f>SUM(H15:I15)</f>
        <v>396</v>
      </c>
      <c r="K15" s="10">
        <f t="shared" si="6"/>
        <v>1275</v>
      </c>
      <c r="L15" s="10">
        <f t="shared" si="7"/>
        <v>111</v>
      </c>
      <c r="M15" s="79">
        <f t="shared" si="8"/>
        <v>31</v>
      </c>
      <c r="N15" s="75">
        <f t="shared" si="12"/>
        <v>1417</v>
      </c>
      <c r="O15" s="86">
        <f t="shared" si="9"/>
        <v>443</v>
      </c>
      <c r="P15" s="86">
        <f t="shared" si="10"/>
        <v>1384</v>
      </c>
      <c r="Q15" s="68">
        <f t="shared" si="11"/>
        <v>950</v>
      </c>
      <c r="S15" s="31">
        <f t="shared" si="13"/>
        <v>1386</v>
      </c>
    </row>
    <row r="16" spans="1:19" s="15" customFormat="1" ht="17.25" customHeight="1">
      <c r="A16" s="138"/>
      <c r="B16" s="16">
        <v>15841</v>
      </c>
      <c r="C16" s="61">
        <v>16500</v>
      </c>
      <c r="D16" s="75">
        <v>16500</v>
      </c>
      <c r="E16" s="100">
        <f t="shared" si="1"/>
        <v>28590</v>
      </c>
      <c r="F16" s="101">
        <f t="shared" si="2"/>
        <v>28590</v>
      </c>
      <c r="G16" s="63">
        <v>16500</v>
      </c>
      <c r="H16" s="10">
        <f t="shared" si="3"/>
        <v>380</v>
      </c>
      <c r="I16" s="10">
        <f t="shared" si="4"/>
        <v>33</v>
      </c>
      <c r="J16" s="75">
        <f>SUM(H16:I16)</f>
        <v>413</v>
      </c>
      <c r="K16" s="10">
        <f t="shared" si="6"/>
        <v>1328</v>
      </c>
      <c r="L16" s="10">
        <f t="shared" si="7"/>
        <v>116</v>
      </c>
      <c r="M16" s="79">
        <f t="shared" si="8"/>
        <v>31</v>
      </c>
      <c r="N16" s="75">
        <f t="shared" si="12"/>
        <v>1475</v>
      </c>
      <c r="O16" s="86">
        <f t="shared" si="9"/>
        <v>443</v>
      </c>
      <c r="P16" s="86">
        <f t="shared" si="10"/>
        <v>1384</v>
      </c>
      <c r="Q16" s="68">
        <f t="shared" si="11"/>
        <v>990</v>
      </c>
      <c r="S16" s="31">
        <f t="shared" si="13"/>
        <v>1444</v>
      </c>
    </row>
    <row r="17" spans="1:19" s="15" customFormat="1" ht="17.25" customHeight="1">
      <c r="A17" s="138"/>
      <c r="B17" s="16">
        <v>16501</v>
      </c>
      <c r="C17" s="61">
        <v>17280</v>
      </c>
      <c r="D17" s="75">
        <v>17280</v>
      </c>
      <c r="E17" s="100">
        <f t="shared" si="1"/>
        <v>28590</v>
      </c>
      <c r="F17" s="101">
        <f t="shared" si="2"/>
        <v>28590</v>
      </c>
      <c r="G17" s="63">
        <v>17280</v>
      </c>
      <c r="H17" s="10">
        <f t="shared" si="3"/>
        <v>397</v>
      </c>
      <c r="I17" s="10">
        <f t="shared" si="4"/>
        <v>35</v>
      </c>
      <c r="J17" s="75">
        <f t="shared" ref="J17:J86" si="14">SUM(H17:I17)</f>
        <v>432</v>
      </c>
      <c r="K17" s="10">
        <f t="shared" si="6"/>
        <v>1391</v>
      </c>
      <c r="L17" s="10">
        <f t="shared" si="7"/>
        <v>121</v>
      </c>
      <c r="M17" s="79">
        <f t="shared" si="8"/>
        <v>31</v>
      </c>
      <c r="N17" s="75">
        <f t="shared" si="12"/>
        <v>1543</v>
      </c>
      <c r="O17" s="86">
        <f t="shared" si="9"/>
        <v>443</v>
      </c>
      <c r="P17" s="86">
        <f t="shared" si="10"/>
        <v>1384</v>
      </c>
      <c r="Q17" s="68">
        <f t="shared" si="11"/>
        <v>1037</v>
      </c>
      <c r="S17" s="31">
        <f t="shared" si="13"/>
        <v>1512</v>
      </c>
    </row>
    <row r="18" spans="1:19" s="15" customFormat="1" ht="17.25" customHeight="1">
      <c r="A18" s="138"/>
      <c r="B18" s="16">
        <v>17281</v>
      </c>
      <c r="C18" s="61">
        <v>17880</v>
      </c>
      <c r="D18" s="75">
        <v>17880</v>
      </c>
      <c r="E18" s="100">
        <f t="shared" si="1"/>
        <v>28590</v>
      </c>
      <c r="F18" s="101">
        <f t="shared" si="2"/>
        <v>28590</v>
      </c>
      <c r="G18" s="63">
        <v>17880</v>
      </c>
      <c r="H18" s="10">
        <f t="shared" si="3"/>
        <v>411</v>
      </c>
      <c r="I18" s="10">
        <f t="shared" si="4"/>
        <v>36</v>
      </c>
      <c r="J18" s="75">
        <f t="shared" si="14"/>
        <v>447</v>
      </c>
      <c r="K18" s="10">
        <f t="shared" si="6"/>
        <v>1439</v>
      </c>
      <c r="L18" s="10">
        <f t="shared" si="7"/>
        <v>125</v>
      </c>
      <c r="M18" s="79">
        <f t="shared" si="8"/>
        <v>31</v>
      </c>
      <c r="N18" s="75">
        <f t="shared" si="12"/>
        <v>1595</v>
      </c>
      <c r="O18" s="86">
        <f t="shared" si="9"/>
        <v>443</v>
      </c>
      <c r="P18" s="86">
        <f t="shared" si="10"/>
        <v>1384</v>
      </c>
      <c r="Q18" s="68">
        <f t="shared" si="11"/>
        <v>1073</v>
      </c>
      <c r="S18" s="31">
        <f t="shared" si="13"/>
        <v>1564</v>
      </c>
    </row>
    <row r="19" spans="1:19" s="18" customFormat="1" ht="17.25" customHeight="1">
      <c r="A19" s="138"/>
      <c r="B19" s="17">
        <v>17881</v>
      </c>
      <c r="C19" s="17">
        <v>19047</v>
      </c>
      <c r="D19" s="75">
        <v>19047</v>
      </c>
      <c r="E19" s="100">
        <f t="shared" si="1"/>
        <v>28590</v>
      </c>
      <c r="F19" s="101">
        <f t="shared" si="2"/>
        <v>28590</v>
      </c>
      <c r="G19" s="65">
        <v>19047</v>
      </c>
      <c r="H19" s="10">
        <f t="shared" si="3"/>
        <v>438</v>
      </c>
      <c r="I19" s="10">
        <f t="shared" si="4"/>
        <v>38</v>
      </c>
      <c r="J19" s="75">
        <f t="shared" si="14"/>
        <v>476</v>
      </c>
      <c r="K19" s="10">
        <f t="shared" si="6"/>
        <v>1533</v>
      </c>
      <c r="L19" s="10">
        <f t="shared" si="7"/>
        <v>133</v>
      </c>
      <c r="M19" s="79">
        <f t="shared" si="8"/>
        <v>31</v>
      </c>
      <c r="N19" s="75">
        <f t="shared" si="12"/>
        <v>1697</v>
      </c>
      <c r="O19" s="86">
        <f t="shared" si="9"/>
        <v>443</v>
      </c>
      <c r="P19" s="86">
        <f t="shared" si="10"/>
        <v>1384</v>
      </c>
      <c r="Q19" s="70">
        <f t="shared" si="11"/>
        <v>1143</v>
      </c>
      <c r="S19" s="31">
        <f t="shared" si="13"/>
        <v>1666</v>
      </c>
    </row>
    <row r="20" spans="1:19" s="15" customFormat="1" ht="17.25" customHeight="1">
      <c r="A20" s="138"/>
      <c r="B20" s="17">
        <v>19048</v>
      </c>
      <c r="C20" s="17">
        <v>20008</v>
      </c>
      <c r="D20" s="75">
        <v>20008</v>
      </c>
      <c r="E20" s="100">
        <f t="shared" si="1"/>
        <v>28590</v>
      </c>
      <c r="F20" s="101">
        <f t="shared" si="2"/>
        <v>28590</v>
      </c>
      <c r="G20" s="65">
        <v>20008</v>
      </c>
      <c r="H20" s="10">
        <f t="shared" si="3"/>
        <v>460</v>
      </c>
      <c r="I20" s="10">
        <f t="shared" si="4"/>
        <v>40</v>
      </c>
      <c r="J20" s="75">
        <f t="shared" si="14"/>
        <v>500</v>
      </c>
      <c r="K20" s="10">
        <f t="shared" si="6"/>
        <v>1611</v>
      </c>
      <c r="L20" s="10">
        <f t="shared" si="7"/>
        <v>140</v>
      </c>
      <c r="M20" s="79">
        <f t="shared" si="8"/>
        <v>31</v>
      </c>
      <c r="N20" s="75">
        <f t="shared" si="12"/>
        <v>1782</v>
      </c>
      <c r="O20" s="86">
        <f t="shared" si="9"/>
        <v>443</v>
      </c>
      <c r="P20" s="86">
        <f t="shared" si="10"/>
        <v>1384</v>
      </c>
      <c r="Q20" s="70">
        <f t="shared" si="11"/>
        <v>1200</v>
      </c>
      <c r="S20" s="31">
        <f t="shared" si="13"/>
        <v>1751</v>
      </c>
    </row>
    <row r="21" spans="1:19" s="15" customFormat="1" ht="17.25" customHeight="1">
      <c r="A21" s="138"/>
      <c r="B21" s="16">
        <v>20009</v>
      </c>
      <c r="C21" s="61">
        <v>21009</v>
      </c>
      <c r="D21" s="75">
        <v>21009</v>
      </c>
      <c r="E21" s="100">
        <f t="shared" si="1"/>
        <v>28590</v>
      </c>
      <c r="F21" s="101">
        <f t="shared" si="2"/>
        <v>28590</v>
      </c>
      <c r="G21" s="63">
        <v>21009</v>
      </c>
      <c r="H21" s="10">
        <f t="shared" si="3"/>
        <v>483</v>
      </c>
      <c r="I21" s="10">
        <f t="shared" si="4"/>
        <v>42</v>
      </c>
      <c r="J21" s="75">
        <f t="shared" si="14"/>
        <v>525</v>
      </c>
      <c r="K21" s="10">
        <f t="shared" si="6"/>
        <v>1691</v>
      </c>
      <c r="L21" s="10">
        <f t="shared" si="7"/>
        <v>147</v>
      </c>
      <c r="M21" s="79">
        <f t="shared" si="8"/>
        <v>31</v>
      </c>
      <c r="N21" s="75">
        <f t="shared" si="12"/>
        <v>1869</v>
      </c>
      <c r="O21" s="86">
        <f t="shared" si="9"/>
        <v>443</v>
      </c>
      <c r="P21" s="86">
        <f t="shared" si="10"/>
        <v>1384</v>
      </c>
      <c r="Q21" s="68">
        <f t="shared" si="11"/>
        <v>1261</v>
      </c>
      <c r="S21" s="31">
        <f t="shared" si="13"/>
        <v>1838</v>
      </c>
    </row>
    <row r="22" spans="1:19" s="15" customFormat="1" ht="17.25" customHeight="1">
      <c r="A22" s="138"/>
      <c r="B22" s="16">
        <v>21010</v>
      </c>
      <c r="C22" s="61">
        <v>22000</v>
      </c>
      <c r="D22" s="75">
        <v>22000</v>
      </c>
      <c r="E22" s="100">
        <f t="shared" si="1"/>
        <v>28590</v>
      </c>
      <c r="F22" s="101">
        <f t="shared" si="2"/>
        <v>28590</v>
      </c>
      <c r="G22" s="63">
        <v>22000</v>
      </c>
      <c r="H22" s="10">
        <f t="shared" si="3"/>
        <v>506</v>
      </c>
      <c r="I22" s="10">
        <f t="shared" si="4"/>
        <v>44</v>
      </c>
      <c r="J22" s="75">
        <f t="shared" si="14"/>
        <v>550</v>
      </c>
      <c r="K22" s="10">
        <f t="shared" si="6"/>
        <v>1771</v>
      </c>
      <c r="L22" s="10">
        <f t="shared" si="7"/>
        <v>154</v>
      </c>
      <c r="M22" s="79">
        <f t="shared" si="8"/>
        <v>31</v>
      </c>
      <c r="N22" s="75">
        <f t="shared" si="12"/>
        <v>1956</v>
      </c>
      <c r="O22" s="86">
        <f t="shared" si="9"/>
        <v>443</v>
      </c>
      <c r="P22" s="86">
        <f t="shared" si="10"/>
        <v>1384</v>
      </c>
      <c r="Q22" s="68">
        <f t="shared" si="11"/>
        <v>1320</v>
      </c>
      <c r="S22" s="31">
        <f t="shared" si="13"/>
        <v>1925</v>
      </c>
    </row>
    <row r="23" spans="1:19" s="15" customFormat="1" ht="17.25" customHeight="1">
      <c r="A23" s="138"/>
      <c r="B23" s="16">
        <v>22001</v>
      </c>
      <c r="C23" s="61">
        <v>23100</v>
      </c>
      <c r="D23" s="75">
        <v>23100</v>
      </c>
      <c r="E23" s="100">
        <f t="shared" si="1"/>
        <v>28590</v>
      </c>
      <c r="F23" s="101">
        <f t="shared" si="2"/>
        <v>28590</v>
      </c>
      <c r="G23" s="63">
        <v>23100</v>
      </c>
      <c r="H23" s="10">
        <f t="shared" si="3"/>
        <v>531</v>
      </c>
      <c r="I23" s="10">
        <f t="shared" si="4"/>
        <v>46</v>
      </c>
      <c r="J23" s="75">
        <f t="shared" si="14"/>
        <v>577</v>
      </c>
      <c r="K23" s="10">
        <f t="shared" si="6"/>
        <v>1860</v>
      </c>
      <c r="L23" s="10">
        <f t="shared" si="7"/>
        <v>162</v>
      </c>
      <c r="M23" s="79">
        <f t="shared" si="8"/>
        <v>31</v>
      </c>
      <c r="N23" s="75">
        <f t="shared" si="12"/>
        <v>2053</v>
      </c>
      <c r="O23" s="86">
        <f t="shared" si="9"/>
        <v>443</v>
      </c>
      <c r="P23" s="86">
        <f t="shared" si="10"/>
        <v>1384</v>
      </c>
      <c r="Q23" s="68">
        <f t="shared" si="11"/>
        <v>1386</v>
      </c>
      <c r="S23" s="31">
        <f t="shared" si="13"/>
        <v>2022</v>
      </c>
    </row>
    <row r="24" spans="1:19" s="15" customFormat="1" ht="17.25" customHeight="1">
      <c r="A24" s="138"/>
      <c r="B24" s="16">
        <v>23101</v>
      </c>
      <c r="C24" s="61">
        <v>24000</v>
      </c>
      <c r="D24" s="75">
        <v>24000</v>
      </c>
      <c r="E24" s="100">
        <f t="shared" si="1"/>
        <v>28590</v>
      </c>
      <c r="F24" s="101">
        <f t="shared" si="2"/>
        <v>28590</v>
      </c>
      <c r="G24" s="63">
        <v>24000</v>
      </c>
      <c r="H24" s="10">
        <f t="shared" si="3"/>
        <v>552</v>
      </c>
      <c r="I24" s="10">
        <f t="shared" si="4"/>
        <v>48</v>
      </c>
      <c r="J24" s="75">
        <f t="shared" si="14"/>
        <v>600</v>
      </c>
      <c r="K24" s="10">
        <f t="shared" si="6"/>
        <v>1932</v>
      </c>
      <c r="L24" s="10">
        <f t="shared" si="7"/>
        <v>168</v>
      </c>
      <c r="M24" s="79">
        <f t="shared" si="8"/>
        <v>31</v>
      </c>
      <c r="N24" s="75">
        <f t="shared" si="12"/>
        <v>2131</v>
      </c>
      <c r="O24" s="86">
        <f t="shared" si="9"/>
        <v>443</v>
      </c>
      <c r="P24" s="86">
        <f t="shared" si="10"/>
        <v>1384</v>
      </c>
      <c r="Q24" s="68">
        <f t="shared" si="11"/>
        <v>1440</v>
      </c>
      <c r="S24" s="31">
        <f t="shared" si="13"/>
        <v>2100</v>
      </c>
    </row>
    <row r="25" spans="1:19" s="21" customFormat="1" ht="17.25" customHeight="1">
      <c r="A25" s="138"/>
      <c r="B25" s="16">
        <v>24001</v>
      </c>
      <c r="C25" s="61">
        <v>25250</v>
      </c>
      <c r="D25" s="75">
        <v>25250</v>
      </c>
      <c r="E25" s="100">
        <f t="shared" si="1"/>
        <v>28590</v>
      </c>
      <c r="F25" s="101">
        <f t="shared" si="2"/>
        <v>28590</v>
      </c>
      <c r="G25" s="63">
        <v>25250</v>
      </c>
      <c r="H25" s="10">
        <f t="shared" si="3"/>
        <v>581</v>
      </c>
      <c r="I25" s="10">
        <f t="shared" si="4"/>
        <v>51</v>
      </c>
      <c r="J25" s="75">
        <f t="shared" si="14"/>
        <v>632</v>
      </c>
      <c r="K25" s="10">
        <f t="shared" si="6"/>
        <v>2033</v>
      </c>
      <c r="L25" s="10">
        <f t="shared" si="7"/>
        <v>177</v>
      </c>
      <c r="M25" s="79">
        <f t="shared" si="8"/>
        <v>31</v>
      </c>
      <c r="N25" s="75">
        <f t="shared" si="12"/>
        <v>2241</v>
      </c>
      <c r="O25" s="86">
        <f t="shared" si="9"/>
        <v>443</v>
      </c>
      <c r="P25" s="86">
        <f t="shared" si="10"/>
        <v>1384</v>
      </c>
      <c r="Q25" s="68">
        <f t="shared" si="11"/>
        <v>1515</v>
      </c>
      <c r="R25" s="15"/>
      <c r="S25" s="31">
        <f t="shared" si="13"/>
        <v>2210</v>
      </c>
    </row>
    <row r="26" spans="1:19" s="21" customFormat="1" ht="17.25" customHeight="1">
      <c r="A26" s="138"/>
      <c r="B26" s="16">
        <v>25201</v>
      </c>
      <c r="C26" s="61">
        <v>26400</v>
      </c>
      <c r="D26" s="75">
        <v>26400</v>
      </c>
      <c r="E26" s="100">
        <f>E27</f>
        <v>28590</v>
      </c>
      <c r="F26" s="101">
        <f t="shared" si="2"/>
        <v>28590</v>
      </c>
      <c r="G26" s="63">
        <v>26400</v>
      </c>
      <c r="H26" s="10">
        <f t="shared" si="3"/>
        <v>607</v>
      </c>
      <c r="I26" s="10">
        <f t="shared" si="4"/>
        <v>53</v>
      </c>
      <c r="J26" s="75">
        <f t="shared" si="14"/>
        <v>660</v>
      </c>
      <c r="K26" s="10">
        <f t="shared" si="6"/>
        <v>2125</v>
      </c>
      <c r="L26" s="10">
        <f t="shared" si="7"/>
        <v>185</v>
      </c>
      <c r="M26" s="79">
        <f t="shared" si="8"/>
        <v>31</v>
      </c>
      <c r="N26" s="75">
        <f t="shared" ref="N26:N27" si="15">SUM(K26:M26)</f>
        <v>2341</v>
      </c>
      <c r="O26" s="86">
        <f t="shared" si="9"/>
        <v>443</v>
      </c>
      <c r="P26" s="86">
        <f t="shared" si="10"/>
        <v>1384</v>
      </c>
      <c r="Q26" s="68">
        <f t="shared" si="11"/>
        <v>1584</v>
      </c>
      <c r="R26" s="15"/>
      <c r="S26" s="31">
        <f t="shared" ref="S26" si="16">K26+L26</f>
        <v>2310</v>
      </c>
    </row>
    <row r="27" spans="1:19" s="21" customFormat="1" ht="17.25" customHeight="1">
      <c r="A27" s="139"/>
      <c r="B27" s="16">
        <v>26401</v>
      </c>
      <c r="C27" s="61">
        <v>27600</v>
      </c>
      <c r="D27" s="75">
        <v>27600</v>
      </c>
      <c r="E27" s="100">
        <f>E28</f>
        <v>28590</v>
      </c>
      <c r="F27" s="101">
        <f>F28</f>
        <v>28590</v>
      </c>
      <c r="G27" s="63">
        <v>27600</v>
      </c>
      <c r="H27" s="10">
        <f t="shared" si="3"/>
        <v>635</v>
      </c>
      <c r="I27" s="10">
        <f t="shared" si="4"/>
        <v>55</v>
      </c>
      <c r="J27" s="75">
        <f t="shared" ref="J27" si="17">SUM(H27:I27)</f>
        <v>690</v>
      </c>
      <c r="K27" s="10">
        <f t="shared" si="6"/>
        <v>2222</v>
      </c>
      <c r="L27" s="10">
        <f t="shared" si="7"/>
        <v>193</v>
      </c>
      <c r="M27" s="79">
        <f t="shared" si="8"/>
        <v>31</v>
      </c>
      <c r="N27" s="75">
        <f t="shared" si="15"/>
        <v>2446</v>
      </c>
      <c r="O27" s="86">
        <f t="shared" si="9"/>
        <v>443</v>
      </c>
      <c r="P27" s="86">
        <f t="shared" si="10"/>
        <v>1384</v>
      </c>
      <c r="Q27" s="68">
        <f t="shared" si="11"/>
        <v>1656</v>
      </c>
      <c r="R27" s="15"/>
      <c r="S27" s="31"/>
    </row>
    <row r="28" spans="1:19" s="18" customFormat="1" ht="17.25" customHeight="1">
      <c r="A28" s="8" t="s">
        <v>58</v>
      </c>
      <c r="B28" s="19">
        <v>27601</v>
      </c>
      <c r="C28" s="19">
        <v>28590</v>
      </c>
      <c r="D28" s="76">
        <v>28590</v>
      </c>
      <c r="E28" s="78">
        <v>28590</v>
      </c>
      <c r="F28" s="82">
        <v>28590</v>
      </c>
      <c r="G28" s="66">
        <v>28590</v>
      </c>
      <c r="H28" s="20">
        <f t="shared" si="3"/>
        <v>658</v>
      </c>
      <c r="I28" s="20">
        <f t="shared" si="4"/>
        <v>57</v>
      </c>
      <c r="J28" s="76">
        <f t="shared" si="14"/>
        <v>715</v>
      </c>
      <c r="K28" s="20">
        <f t="shared" si="6"/>
        <v>2301</v>
      </c>
      <c r="L28" s="20">
        <f t="shared" si="7"/>
        <v>200</v>
      </c>
      <c r="M28" s="78">
        <f t="shared" si="8"/>
        <v>31</v>
      </c>
      <c r="N28" s="76">
        <f t="shared" si="12"/>
        <v>2532</v>
      </c>
      <c r="O28" s="88">
        <f t="shared" si="9"/>
        <v>443</v>
      </c>
      <c r="P28" s="88">
        <f t="shared" si="10"/>
        <v>1384</v>
      </c>
      <c r="Q28" s="71">
        <f t="shared" si="11"/>
        <v>1715</v>
      </c>
      <c r="S28" s="31">
        <f t="shared" si="13"/>
        <v>2501</v>
      </c>
    </row>
    <row r="29" spans="1:19" s="22" customFormat="1" ht="17.25" customHeight="1">
      <c r="A29" s="62" t="s">
        <v>57</v>
      </c>
      <c r="B29" s="16">
        <v>27601</v>
      </c>
      <c r="C29" s="9">
        <v>28800</v>
      </c>
      <c r="D29" s="75">
        <v>28800</v>
      </c>
      <c r="E29" s="79">
        <v>28800</v>
      </c>
      <c r="F29" s="83">
        <v>28800</v>
      </c>
      <c r="G29" s="63">
        <v>28800</v>
      </c>
      <c r="H29" s="10">
        <f t="shared" si="3"/>
        <v>662</v>
      </c>
      <c r="I29" s="10">
        <f t="shared" si="4"/>
        <v>58</v>
      </c>
      <c r="J29" s="75">
        <f t="shared" si="14"/>
        <v>720</v>
      </c>
      <c r="K29" s="10">
        <f t="shared" si="6"/>
        <v>2318</v>
      </c>
      <c r="L29" s="10">
        <f t="shared" si="7"/>
        <v>202</v>
      </c>
      <c r="M29" s="79">
        <f t="shared" si="8"/>
        <v>32</v>
      </c>
      <c r="N29" s="75">
        <f t="shared" si="12"/>
        <v>2552</v>
      </c>
      <c r="O29" s="86">
        <f t="shared" si="9"/>
        <v>447</v>
      </c>
      <c r="P29" s="86">
        <f t="shared" si="10"/>
        <v>1394</v>
      </c>
      <c r="Q29" s="68">
        <f t="shared" si="11"/>
        <v>1728</v>
      </c>
      <c r="S29" s="31">
        <f t="shared" si="13"/>
        <v>2520</v>
      </c>
    </row>
    <row r="30" spans="1:19" s="22" customFormat="1" ht="17.25" customHeight="1">
      <c r="A30" s="62" t="s">
        <v>56</v>
      </c>
      <c r="B30" s="16">
        <v>28801</v>
      </c>
      <c r="C30" s="9">
        <v>30300</v>
      </c>
      <c r="D30" s="75">
        <v>30300</v>
      </c>
      <c r="E30" s="79">
        <v>30300</v>
      </c>
      <c r="F30" s="83">
        <v>30300</v>
      </c>
      <c r="G30" s="63">
        <v>30300</v>
      </c>
      <c r="H30" s="10">
        <f t="shared" si="3"/>
        <v>697</v>
      </c>
      <c r="I30" s="10">
        <f t="shared" si="4"/>
        <v>61</v>
      </c>
      <c r="J30" s="75">
        <f t="shared" si="14"/>
        <v>758</v>
      </c>
      <c r="K30" s="10">
        <f t="shared" si="6"/>
        <v>2439</v>
      </c>
      <c r="L30" s="10">
        <f t="shared" si="7"/>
        <v>212</v>
      </c>
      <c r="M30" s="79">
        <f t="shared" si="8"/>
        <v>33</v>
      </c>
      <c r="N30" s="75">
        <f t="shared" si="12"/>
        <v>2684</v>
      </c>
      <c r="O30" s="86">
        <f t="shared" si="9"/>
        <v>470</v>
      </c>
      <c r="P30" s="86">
        <f t="shared" si="10"/>
        <v>1466</v>
      </c>
      <c r="Q30" s="68">
        <f t="shared" si="11"/>
        <v>1818</v>
      </c>
      <c r="S30" s="31">
        <f t="shared" si="13"/>
        <v>2651</v>
      </c>
    </row>
    <row r="31" spans="1:19" s="15" customFormat="1" ht="17.25" customHeight="1">
      <c r="A31" s="62" t="s">
        <v>55</v>
      </c>
      <c r="B31" s="16">
        <v>30301</v>
      </c>
      <c r="C31" s="9">
        <v>31800</v>
      </c>
      <c r="D31" s="75">
        <v>31800</v>
      </c>
      <c r="E31" s="79">
        <v>31800</v>
      </c>
      <c r="F31" s="83">
        <v>31800</v>
      </c>
      <c r="G31" s="63">
        <v>31800</v>
      </c>
      <c r="H31" s="10">
        <f t="shared" si="3"/>
        <v>731</v>
      </c>
      <c r="I31" s="10">
        <f t="shared" si="4"/>
        <v>64</v>
      </c>
      <c r="J31" s="75">
        <f t="shared" si="14"/>
        <v>795</v>
      </c>
      <c r="K31" s="10">
        <f t="shared" si="6"/>
        <v>2560</v>
      </c>
      <c r="L31" s="10">
        <f t="shared" si="7"/>
        <v>223</v>
      </c>
      <c r="M31" s="79">
        <f t="shared" si="8"/>
        <v>35</v>
      </c>
      <c r="N31" s="75">
        <f t="shared" si="12"/>
        <v>2818</v>
      </c>
      <c r="O31" s="86">
        <f t="shared" si="9"/>
        <v>493</v>
      </c>
      <c r="P31" s="86">
        <f t="shared" si="10"/>
        <v>1539</v>
      </c>
      <c r="Q31" s="68">
        <f t="shared" si="11"/>
        <v>1908</v>
      </c>
      <c r="S31" s="31">
        <f t="shared" si="13"/>
        <v>2783</v>
      </c>
    </row>
    <row r="32" spans="1:19" s="15" customFormat="1" ht="17.25" customHeight="1">
      <c r="A32" s="62" t="s">
        <v>6</v>
      </c>
      <c r="B32" s="16">
        <v>31801</v>
      </c>
      <c r="C32" s="9">
        <v>33300</v>
      </c>
      <c r="D32" s="75">
        <v>33300</v>
      </c>
      <c r="E32" s="79">
        <v>33300</v>
      </c>
      <c r="F32" s="83">
        <v>33300</v>
      </c>
      <c r="G32" s="63">
        <v>33300</v>
      </c>
      <c r="H32" s="10">
        <f t="shared" si="3"/>
        <v>766</v>
      </c>
      <c r="I32" s="10">
        <f t="shared" si="4"/>
        <v>67</v>
      </c>
      <c r="J32" s="75">
        <f t="shared" si="14"/>
        <v>833</v>
      </c>
      <c r="K32" s="10">
        <f t="shared" si="6"/>
        <v>2681</v>
      </c>
      <c r="L32" s="10">
        <f t="shared" si="7"/>
        <v>233</v>
      </c>
      <c r="M32" s="79">
        <f t="shared" si="8"/>
        <v>37</v>
      </c>
      <c r="N32" s="75">
        <f t="shared" si="12"/>
        <v>2951</v>
      </c>
      <c r="O32" s="86">
        <f t="shared" si="9"/>
        <v>516</v>
      </c>
      <c r="P32" s="86">
        <f t="shared" si="10"/>
        <v>1611</v>
      </c>
      <c r="Q32" s="68">
        <f t="shared" si="11"/>
        <v>1998</v>
      </c>
      <c r="S32" s="31">
        <f t="shared" si="13"/>
        <v>2914</v>
      </c>
    </row>
    <row r="33" spans="1:19" s="15" customFormat="1" ht="17.25" customHeight="1">
      <c r="A33" s="62" t="s">
        <v>7</v>
      </c>
      <c r="B33" s="16">
        <v>33301</v>
      </c>
      <c r="C33" s="9">
        <v>34800</v>
      </c>
      <c r="D33" s="75">
        <v>34800</v>
      </c>
      <c r="E33" s="79">
        <v>34800</v>
      </c>
      <c r="F33" s="83">
        <v>34800</v>
      </c>
      <c r="G33" s="63">
        <v>34800</v>
      </c>
      <c r="H33" s="10">
        <f t="shared" si="3"/>
        <v>800</v>
      </c>
      <c r="I33" s="10">
        <f t="shared" si="4"/>
        <v>70</v>
      </c>
      <c r="J33" s="75">
        <f t="shared" si="14"/>
        <v>870</v>
      </c>
      <c r="K33" s="10">
        <f t="shared" si="6"/>
        <v>2801</v>
      </c>
      <c r="L33" s="10">
        <f t="shared" si="7"/>
        <v>244</v>
      </c>
      <c r="M33" s="79">
        <f t="shared" si="8"/>
        <v>38</v>
      </c>
      <c r="N33" s="75">
        <f t="shared" si="12"/>
        <v>3083</v>
      </c>
      <c r="O33" s="86">
        <f t="shared" si="9"/>
        <v>540</v>
      </c>
      <c r="P33" s="86">
        <f t="shared" si="10"/>
        <v>1684</v>
      </c>
      <c r="Q33" s="68">
        <f t="shared" si="11"/>
        <v>2088</v>
      </c>
      <c r="S33" s="31">
        <f t="shared" si="13"/>
        <v>3045</v>
      </c>
    </row>
    <row r="34" spans="1:19" s="15" customFormat="1" ht="17.25" customHeight="1">
      <c r="A34" s="62" t="s">
        <v>8</v>
      </c>
      <c r="B34" s="16">
        <v>34801</v>
      </c>
      <c r="C34" s="9">
        <v>36300</v>
      </c>
      <c r="D34" s="75">
        <v>36300</v>
      </c>
      <c r="E34" s="79">
        <v>36300</v>
      </c>
      <c r="F34" s="83">
        <v>36300</v>
      </c>
      <c r="G34" s="63">
        <v>36300</v>
      </c>
      <c r="H34" s="10">
        <f t="shared" si="3"/>
        <v>835</v>
      </c>
      <c r="I34" s="10">
        <f t="shared" si="4"/>
        <v>73</v>
      </c>
      <c r="J34" s="75">
        <f t="shared" si="14"/>
        <v>908</v>
      </c>
      <c r="K34" s="10">
        <f t="shared" si="6"/>
        <v>2922</v>
      </c>
      <c r="L34" s="10">
        <f t="shared" si="7"/>
        <v>254</v>
      </c>
      <c r="M34" s="79">
        <f t="shared" si="8"/>
        <v>40</v>
      </c>
      <c r="N34" s="75">
        <f t="shared" si="12"/>
        <v>3216</v>
      </c>
      <c r="O34" s="86">
        <f t="shared" si="9"/>
        <v>563</v>
      </c>
      <c r="P34" s="86">
        <f t="shared" si="10"/>
        <v>1757</v>
      </c>
      <c r="Q34" s="68">
        <f t="shared" si="11"/>
        <v>2178</v>
      </c>
      <c r="S34" s="31">
        <f t="shared" si="13"/>
        <v>3176</v>
      </c>
    </row>
    <row r="35" spans="1:19" s="15" customFormat="1" ht="17.25" customHeight="1">
      <c r="A35" s="62" t="s">
        <v>9</v>
      </c>
      <c r="B35" s="16">
        <v>36301</v>
      </c>
      <c r="C35" s="9">
        <v>38200</v>
      </c>
      <c r="D35" s="75">
        <v>38200</v>
      </c>
      <c r="E35" s="79">
        <v>38200</v>
      </c>
      <c r="F35" s="83">
        <v>38200</v>
      </c>
      <c r="G35" s="63">
        <v>38200</v>
      </c>
      <c r="H35" s="10">
        <f t="shared" si="3"/>
        <v>879</v>
      </c>
      <c r="I35" s="10">
        <f t="shared" si="4"/>
        <v>76</v>
      </c>
      <c r="J35" s="75">
        <f t="shared" si="14"/>
        <v>955</v>
      </c>
      <c r="K35" s="10">
        <f t="shared" si="6"/>
        <v>3075</v>
      </c>
      <c r="L35" s="10">
        <f t="shared" si="7"/>
        <v>267</v>
      </c>
      <c r="M35" s="79">
        <f t="shared" si="8"/>
        <v>42</v>
      </c>
      <c r="N35" s="75">
        <f t="shared" si="12"/>
        <v>3384</v>
      </c>
      <c r="O35" s="86">
        <f t="shared" si="9"/>
        <v>592</v>
      </c>
      <c r="P35" s="86">
        <f t="shared" si="10"/>
        <v>1849</v>
      </c>
      <c r="Q35" s="68">
        <f t="shared" si="11"/>
        <v>2292</v>
      </c>
      <c r="S35" s="31">
        <f t="shared" si="13"/>
        <v>3342</v>
      </c>
    </row>
    <row r="36" spans="1:19" s="15" customFormat="1" ht="17.25" customHeight="1">
      <c r="A36" s="62" t="s">
        <v>10</v>
      </c>
      <c r="B36" s="16">
        <v>38201</v>
      </c>
      <c r="C36" s="9">
        <v>40100</v>
      </c>
      <c r="D36" s="75">
        <v>40100</v>
      </c>
      <c r="E36" s="79">
        <v>40100</v>
      </c>
      <c r="F36" s="83">
        <v>40100</v>
      </c>
      <c r="G36" s="63">
        <v>40100</v>
      </c>
      <c r="H36" s="10">
        <f t="shared" si="3"/>
        <v>922</v>
      </c>
      <c r="I36" s="10">
        <f t="shared" si="4"/>
        <v>80</v>
      </c>
      <c r="J36" s="75">
        <f t="shared" si="14"/>
        <v>1002</v>
      </c>
      <c r="K36" s="10">
        <f t="shared" si="6"/>
        <v>3228</v>
      </c>
      <c r="L36" s="10">
        <f t="shared" si="7"/>
        <v>281</v>
      </c>
      <c r="M36" s="79">
        <f t="shared" si="8"/>
        <v>44</v>
      </c>
      <c r="N36" s="75">
        <f t="shared" si="12"/>
        <v>3553</v>
      </c>
      <c r="O36" s="86">
        <f t="shared" si="9"/>
        <v>622</v>
      </c>
      <c r="P36" s="86">
        <f t="shared" si="10"/>
        <v>1940</v>
      </c>
      <c r="Q36" s="68">
        <f t="shared" si="11"/>
        <v>2406</v>
      </c>
      <c r="S36" s="31">
        <f t="shared" si="13"/>
        <v>3509</v>
      </c>
    </row>
    <row r="37" spans="1:19" s="15" customFormat="1" ht="17.25" customHeight="1">
      <c r="A37" s="62" t="s">
        <v>11</v>
      </c>
      <c r="B37" s="16">
        <v>40101</v>
      </c>
      <c r="C37" s="23">
        <v>42000</v>
      </c>
      <c r="D37" s="75">
        <v>42000</v>
      </c>
      <c r="E37" s="79">
        <v>42000</v>
      </c>
      <c r="F37" s="83">
        <v>42000</v>
      </c>
      <c r="G37" s="63">
        <v>42000</v>
      </c>
      <c r="H37" s="10">
        <f t="shared" ref="H37:H68" si="18">ROUND(D37*$O$90*20%,0)</f>
        <v>966</v>
      </c>
      <c r="I37" s="10">
        <f t="shared" ref="I37:I68" si="19">ROUND(D37*$O$92*20%,0)</f>
        <v>84</v>
      </c>
      <c r="J37" s="75">
        <f t="shared" si="14"/>
        <v>1050</v>
      </c>
      <c r="K37" s="10">
        <f t="shared" ref="K37:K68" si="20">ROUND(D37*$O$90*70%,0)</f>
        <v>3381</v>
      </c>
      <c r="L37" s="10">
        <f t="shared" ref="L37:L68" si="21">ROUND(D37*$O$92*70%,0)</f>
        <v>294</v>
      </c>
      <c r="M37" s="79">
        <f t="shared" ref="M37:M68" si="22">ROUND(E37*$O$94,0)</f>
        <v>46</v>
      </c>
      <c r="N37" s="75">
        <f t="shared" si="12"/>
        <v>3721</v>
      </c>
      <c r="O37" s="86">
        <f t="shared" ref="O37:O68" si="23">ROUND(F37*$P$90*0.3,0)</f>
        <v>651</v>
      </c>
      <c r="P37" s="86">
        <f t="shared" ref="P37:P68" si="24">ROUND(F37*$P$90*0.6*(1+$P$92),0)</f>
        <v>2032</v>
      </c>
      <c r="Q37" s="68">
        <f t="shared" ref="Q37:Q68" si="25">ROUND(G37*$Q$90,0)</f>
        <v>2520</v>
      </c>
      <c r="S37" s="31">
        <f t="shared" si="13"/>
        <v>3675</v>
      </c>
    </row>
    <row r="38" spans="1:19" s="15" customFormat="1" ht="17.25" customHeight="1">
      <c r="A38" s="62" t="s">
        <v>12</v>
      </c>
      <c r="B38" s="16">
        <v>42001</v>
      </c>
      <c r="C38" s="23">
        <v>43900</v>
      </c>
      <c r="D38" s="75">
        <v>43900</v>
      </c>
      <c r="E38" s="79">
        <v>43900</v>
      </c>
      <c r="F38" s="83">
        <v>43900</v>
      </c>
      <c r="G38" s="63">
        <v>43900</v>
      </c>
      <c r="H38" s="10">
        <f t="shared" si="18"/>
        <v>1010</v>
      </c>
      <c r="I38" s="10">
        <f t="shared" si="19"/>
        <v>88</v>
      </c>
      <c r="J38" s="75">
        <f t="shared" si="14"/>
        <v>1098</v>
      </c>
      <c r="K38" s="10">
        <f t="shared" si="20"/>
        <v>3534</v>
      </c>
      <c r="L38" s="10">
        <f t="shared" si="21"/>
        <v>307</v>
      </c>
      <c r="M38" s="79">
        <f t="shared" si="22"/>
        <v>48</v>
      </c>
      <c r="N38" s="75">
        <f t="shared" si="12"/>
        <v>3889</v>
      </c>
      <c r="O38" s="86">
        <f t="shared" si="23"/>
        <v>681</v>
      </c>
      <c r="P38" s="86">
        <f t="shared" si="24"/>
        <v>2124</v>
      </c>
      <c r="Q38" s="68">
        <f t="shared" si="25"/>
        <v>2634</v>
      </c>
      <c r="S38" s="31">
        <f t="shared" si="13"/>
        <v>3841</v>
      </c>
    </row>
    <row r="39" spans="1:19" s="15" customFormat="1" ht="17.25" customHeight="1">
      <c r="A39" s="62" t="s">
        <v>13</v>
      </c>
      <c r="B39" s="13">
        <v>43901</v>
      </c>
      <c r="C39" s="24">
        <v>45800</v>
      </c>
      <c r="D39" s="74">
        <v>45800</v>
      </c>
      <c r="E39" s="80">
        <v>45800</v>
      </c>
      <c r="F39" s="84">
        <v>45800</v>
      </c>
      <c r="G39" s="67">
        <v>45800</v>
      </c>
      <c r="H39" s="14">
        <f t="shared" si="18"/>
        <v>1053</v>
      </c>
      <c r="I39" s="14">
        <f t="shared" si="19"/>
        <v>92</v>
      </c>
      <c r="J39" s="74">
        <f t="shared" si="14"/>
        <v>1145</v>
      </c>
      <c r="K39" s="14">
        <f t="shared" si="20"/>
        <v>3687</v>
      </c>
      <c r="L39" s="14">
        <f t="shared" si="21"/>
        <v>321</v>
      </c>
      <c r="M39" s="80">
        <f t="shared" si="22"/>
        <v>50</v>
      </c>
      <c r="N39" s="74">
        <f t="shared" si="12"/>
        <v>4058</v>
      </c>
      <c r="O39" s="87">
        <f t="shared" si="23"/>
        <v>710</v>
      </c>
      <c r="P39" s="87">
        <f t="shared" si="24"/>
        <v>2216</v>
      </c>
      <c r="Q39" s="72">
        <f t="shared" si="25"/>
        <v>2748</v>
      </c>
      <c r="S39" s="31">
        <f t="shared" si="13"/>
        <v>4008</v>
      </c>
    </row>
    <row r="40" spans="1:19" s="15" customFormat="1" ht="17.25" customHeight="1">
      <c r="A40" s="62" t="s">
        <v>14</v>
      </c>
      <c r="B40" s="16">
        <v>45801</v>
      </c>
      <c r="C40" s="25">
        <v>48200</v>
      </c>
      <c r="D40" s="99">
        <f>D39</f>
        <v>45800</v>
      </c>
      <c r="E40" s="79">
        <v>48200</v>
      </c>
      <c r="F40" s="83">
        <v>48200</v>
      </c>
      <c r="G40" s="63">
        <v>48200</v>
      </c>
      <c r="H40" s="10">
        <f t="shared" si="18"/>
        <v>1053</v>
      </c>
      <c r="I40" s="10">
        <f t="shared" si="19"/>
        <v>92</v>
      </c>
      <c r="J40" s="75">
        <f t="shared" si="14"/>
        <v>1145</v>
      </c>
      <c r="K40" s="10">
        <f t="shared" si="20"/>
        <v>3687</v>
      </c>
      <c r="L40" s="10">
        <f t="shared" si="21"/>
        <v>321</v>
      </c>
      <c r="M40" s="79">
        <f t="shared" si="22"/>
        <v>53</v>
      </c>
      <c r="N40" s="75">
        <f t="shared" si="12"/>
        <v>4061</v>
      </c>
      <c r="O40" s="86">
        <f t="shared" si="23"/>
        <v>748</v>
      </c>
      <c r="P40" s="86">
        <f t="shared" si="24"/>
        <v>2332</v>
      </c>
      <c r="Q40" s="68">
        <f t="shared" si="25"/>
        <v>2892</v>
      </c>
      <c r="S40" s="31">
        <f t="shared" si="13"/>
        <v>4008</v>
      </c>
    </row>
    <row r="41" spans="1:19" s="15" customFormat="1" ht="17.25" customHeight="1">
      <c r="A41" s="62" t="s">
        <v>15</v>
      </c>
      <c r="B41" s="16">
        <v>48201</v>
      </c>
      <c r="C41" s="25">
        <v>50600</v>
      </c>
      <c r="D41" s="99">
        <f t="shared" ref="D41:D85" si="26">D40</f>
        <v>45800</v>
      </c>
      <c r="E41" s="79">
        <v>50600</v>
      </c>
      <c r="F41" s="83">
        <v>50600</v>
      </c>
      <c r="G41" s="63">
        <v>50600</v>
      </c>
      <c r="H41" s="10">
        <f t="shared" si="18"/>
        <v>1053</v>
      </c>
      <c r="I41" s="10">
        <f t="shared" si="19"/>
        <v>92</v>
      </c>
      <c r="J41" s="75">
        <f t="shared" si="14"/>
        <v>1145</v>
      </c>
      <c r="K41" s="10">
        <f t="shared" si="20"/>
        <v>3687</v>
      </c>
      <c r="L41" s="10">
        <f t="shared" si="21"/>
        <v>321</v>
      </c>
      <c r="M41" s="79">
        <f t="shared" si="22"/>
        <v>56</v>
      </c>
      <c r="N41" s="75">
        <f t="shared" si="12"/>
        <v>4064</v>
      </c>
      <c r="O41" s="86">
        <f t="shared" si="23"/>
        <v>785</v>
      </c>
      <c r="P41" s="86">
        <f t="shared" si="24"/>
        <v>2449</v>
      </c>
      <c r="Q41" s="68">
        <f t="shared" si="25"/>
        <v>3036</v>
      </c>
      <c r="S41" s="31">
        <f t="shared" si="13"/>
        <v>4008</v>
      </c>
    </row>
    <row r="42" spans="1:19" s="15" customFormat="1" ht="17.25" customHeight="1">
      <c r="A42" s="62" t="s">
        <v>16</v>
      </c>
      <c r="B42" s="16">
        <v>50601</v>
      </c>
      <c r="C42" s="16">
        <v>53000</v>
      </c>
      <c r="D42" s="99">
        <f t="shared" si="26"/>
        <v>45800</v>
      </c>
      <c r="E42" s="79">
        <v>53000</v>
      </c>
      <c r="F42" s="83">
        <v>53000</v>
      </c>
      <c r="G42" s="63">
        <v>53000</v>
      </c>
      <c r="H42" s="10">
        <f t="shared" si="18"/>
        <v>1053</v>
      </c>
      <c r="I42" s="10">
        <f t="shared" si="19"/>
        <v>92</v>
      </c>
      <c r="J42" s="75">
        <f t="shared" si="14"/>
        <v>1145</v>
      </c>
      <c r="K42" s="10">
        <f t="shared" si="20"/>
        <v>3687</v>
      </c>
      <c r="L42" s="10">
        <f t="shared" si="21"/>
        <v>321</v>
      </c>
      <c r="M42" s="79">
        <f t="shared" si="22"/>
        <v>58</v>
      </c>
      <c r="N42" s="75">
        <f t="shared" si="12"/>
        <v>4066</v>
      </c>
      <c r="O42" s="86">
        <f t="shared" si="23"/>
        <v>822</v>
      </c>
      <c r="P42" s="86">
        <f t="shared" si="24"/>
        <v>2565</v>
      </c>
      <c r="Q42" s="68">
        <f t="shared" si="25"/>
        <v>3180</v>
      </c>
      <c r="S42" s="31">
        <f t="shared" si="13"/>
        <v>4008</v>
      </c>
    </row>
    <row r="43" spans="1:19" s="15" customFormat="1" ht="17.25" customHeight="1">
      <c r="A43" s="62" t="s">
        <v>17</v>
      </c>
      <c r="B43" s="16">
        <v>53001</v>
      </c>
      <c r="C43" s="16">
        <v>55400</v>
      </c>
      <c r="D43" s="99">
        <f t="shared" si="26"/>
        <v>45800</v>
      </c>
      <c r="E43" s="79">
        <v>55400</v>
      </c>
      <c r="F43" s="83">
        <v>55400</v>
      </c>
      <c r="G43" s="63">
        <v>55400</v>
      </c>
      <c r="H43" s="10">
        <f t="shared" si="18"/>
        <v>1053</v>
      </c>
      <c r="I43" s="10">
        <f t="shared" si="19"/>
        <v>92</v>
      </c>
      <c r="J43" s="75">
        <f t="shared" si="14"/>
        <v>1145</v>
      </c>
      <c r="K43" s="10">
        <f t="shared" si="20"/>
        <v>3687</v>
      </c>
      <c r="L43" s="10">
        <f t="shared" si="21"/>
        <v>321</v>
      </c>
      <c r="M43" s="79">
        <f t="shared" si="22"/>
        <v>61</v>
      </c>
      <c r="N43" s="75">
        <f t="shared" si="12"/>
        <v>4069</v>
      </c>
      <c r="O43" s="86">
        <f t="shared" si="23"/>
        <v>859</v>
      </c>
      <c r="P43" s="86">
        <f t="shared" si="24"/>
        <v>2681</v>
      </c>
      <c r="Q43" s="68">
        <f t="shared" si="25"/>
        <v>3324</v>
      </c>
      <c r="S43" s="31">
        <f t="shared" si="13"/>
        <v>4008</v>
      </c>
    </row>
    <row r="44" spans="1:19" s="15" customFormat="1" ht="17.25" customHeight="1">
      <c r="A44" s="62" t="s">
        <v>18</v>
      </c>
      <c r="B44" s="16">
        <v>55401</v>
      </c>
      <c r="C44" s="16">
        <v>57800</v>
      </c>
      <c r="D44" s="99">
        <f t="shared" si="26"/>
        <v>45800</v>
      </c>
      <c r="E44" s="79">
        <v>57800</v>
      </c>
      <c r="F44" s="83">
        <v>57800</v>
      </c>
      <c r="G44" s="63">
        <v>57800</v>
      </c>
      <c r="H44" s="10">
        <f t="shared" si="18"/>
        <v>1053</v>
      </c>
      <c r="I44" s="10">
        <f t="shared" si="19"/>
        <v>92</v>
      </c>
      <c r="J44" s="75">
        <f t="shared" si="14"/>
        <v>1145</v>
      </c>
      <c r="K44" s="10">
        <f t="shared" si="20"/>
        <v>3687</v>
      </c>
      <c r="L44" s="10">
        <f t="shared" si="21"/>
        <v>321</v>
      </c>
      <c r="M44" s="79">
        <f t="shared" si="22"/>
        <v>64</v>
      </c>
      <c r="N44" s="75">
        <f t="shared" si="12"/>
        <v>4072</v>
      </c>
      <c r="O44" s="86">
        <f t="shared" si="23"/>
        <v>896</v>
      </c>
      <c r="P44" s="86">
        <f t="shared" si="24"/>
        <v>2797</v>
      </c>
      <c r="Q44" s="68">
        <f t="shared" si="25"/>
        <v>3468</v>
      </c>
      <c r="S44" s="31">
        <f t="shared" si="13"/>
        <v>4008</v>
      </c>
    </row>
    <row r="45" spans="1:19" s="15" customFormat="1" ht="17.25" customHeight="1">
      <c r="A45" s="62" t="s">
        <v>19</v>
      </c>
      <c r="B45" s="16">
        <v>57801</v>
      </c>
      <c r="C45" s="16">
        <v>60800</v>
      </c>
      <c r="D45" s="99">
        <f t="shared" si="26"/>
        <v>45800</v>
      </c>
      <c r="E45" s="79">
        <v>60800</v>
      </c>
      <c r="F45" s="83">
        <v>60800</v>
      </c>
      <c r="G45" s="63">
        <v>60800</v>
      </c>
      <c r="H45" s="10">
        <f t="shared" si="18"/>
        <v>1053</v>
      </c>
      <c r="I45" s="10">
        <f t="shared" si="19"/>
        <v>92</v>
      </c>
      <c r="J45" s="75">
        <f t="shared" si="14"/>
        <v>1145</v>
      </c>
      <c r="K45" s="10">
        <f t="shared" si="20"/>
        <v>3687</v>
      </c>
      <c r="L45" s="10">
        <f t="shared" si="21"/>
        <v>321</v>
      </c>
      <c r="M45" s="79">
        <f t="shared" si="22"/>
        <v>67</v>
      </c>
      <c r="N45" s="75">
        <f t="shared" si="12"/>
        <v>4075</v>
      </c>
      <c r="O45" s="86">
        <f t="shared" si="23"/>
        <v>943</v>
      </c>
      <c r="P45" s="86">
        <f t="shared" si="24"/>
        <v>2942</v>
      </c>
      <c r="Q45" s="68">
        <f t="shared" si="25"/>
        <v>3648</v>
      </c>
      <c r="S45" s="31">
        <f t="shared" si="13"/>
        <v>4008</v>
      </c>
    </row>
    <row r="46" spans="1:19" s="18" customFormat="1" ht="17.25" customHeight="1">
      <c r="A46" s="62" t="s">
        <v>20</v>
      </c>
      <c r="B46" s="16">
        <v>60801</v>
      </c>
      <c r="C46" s="16">
        <v>63800</v>
      </c>
      <c r="D46" s="99">
        <f t="shared" si="26"/>
        <v>45800</v>
      </c>
      <c r="E46" s="79">
        <v>63800</v>
      </c>
      <c r="F46" s="83">
        <v>63800</v>
      </c>
      <c r="G46" s="63">
        <v>63800</v>
      </c>
      <c r="H46" s="10">
        <f t="shared" si="18"/>
        <v>1053</v>
      </c>
      <c r="I46" s="10">
        <f t="shared" si="19"/>
        <v>92</v>
      </c>
      <c r="J46" s="75">
        <f t="shared" si="14"/>
        <v>1145</v>
      </c>
      <c r="K46" s="10">
        <f t="shared" si="20"/>
        <v>3687</v>
      </c>
      <c r="L46" s="10">
        <f t="shared" si="21"/>
        <v>321</v>
      </c>
      <c r="M46" s="79">
        <f t="shared" si="22"/>
        <v>70</v>
      </c>
      <c r="N46" s="75">
        <f t="shared" si="12"/>
        <v>4078</v>
      </c>
      <c r="O46" s="86">
        <f t="shared" si="23"/>
        <v>990</v>
      </c>
      <c r="P46" s="86">
        <f t="shared" si="24"/>
        <v>3087</v>
      </c>
      <c r="Q46" s="68">
        <f t="shared" si="25"/>
        <v>3828</v>
      </c>
      <c r="S46" s="31">
        <f t="shared" si="13"/>
        <v>4008</v>
      </c>
    </row>
    <row r="47" spans="1:19" s="15" customFormat="1" ht="17.25" customHeight="1">
      <c r="A47" s="62" t="s">
        <v>50</v>
      </c>
      <c r="B47" s="16">
        <v>63801</v>
      </c>
      <c r="C47" s="16">
        <v>66800</v>
      </c>
      <c r="D47" s="99">
        <f t="shared" si="26"/>
        <v>45800</v>
      </c>
      <c r="E47" s="79">
        <v>66800</v>
      </c>
      <c r="F47" s="83">
        <v>66800</v>
      </c>
      <c r="G47" s="63">
        <v>66800</v>
      </c>
      <c r="H47" s="10">
        <f t="shared" si="18"/>
        <v>1053</v>
      </c>
      <c r="I47" s="10">
        <f t="shared" si="19"/>
        <v>92</v>
      </c>
      <c r="J47" s="75">
        <f t="shared" si="14"/>
        <v>1145</v>
      </c>
      <c r="K47" s="10">
        <f t="shared" si="20"/>
        <v>3687</v>
      </c>
      <c r="L47" s="10">
        <f t="shared" si="21"/>
        <v>321</v>
      </c>
      <c r="M47" s="79">
        <f t="shared" si="22"/>
        <v>73</v>
      </c>
      <c r="N47" s="75">
        <f t="shared" si="12"/>
        <v>4081</v>
      </c>
      <c r="O47" s="86">
        <f t="shared" si="23"/>
        <v>1036</v>
      </c>
      <c r="P47" s="86">
        <f t="shared" si="24"/>
        <v>3233</v>
      </c>
      <c r="Q47" s="68">
        <f t="shared" si="25"/>
        <v>4008</v>
      </c>
      <c r="S47" s="31">
        <f t="shared" si="13"/>
        <v>4008</v>
      </c>
    </row>
    <row r="48" spans="1:19" s="15" customFormat="1" ht="17.25" customHeight="1">
      <c r="A48" s="62" t="s">
        <v>21</v>
      </c>
      <c r="B48" s="16">
        <v>66801</v>
      </c>
      <c r="C48" s="16">
        <v>69800</v>
      </c>
      <c r="D48" s="99">
        <f t="shared" si="26"/>
        <v>45800</v>
      </c>
      <c r="E48" s="79">
        <v>69800</v>
      </c>
      <c r="F48" s="83">
        <v>69800</v>
      </c>
      <c r="G48" s="63">
        <v>69800</v>
      </c>
      <c r="H48" s="10">
        <f t="shared" si="18"/>
        <v>1053</v>
      </c>
      <c r="I48" s="10">
        <f t="shared" si="19"/>
        <v>92</v>
      </c>
      <c r="J48" s="75">
        <f t="shared" si="14"/>
        <v>1145</v>
      </c>
      <c r="K48" s="10">
        <f t="shared" si="20"/>
        <v>3687</v>
      </c>
      <c r="L48" s="10">
        <f t="shared" si="21"/>
        <v>321</v>
      </c>
      <c r="M48" s="79">
        <f t="shared" si="22"/>
        <v>77</v>
      </c>
      <c r="N48" s="75">
        <f t="shared" si="12"/>
        <v>4085</v>
      </c>
      <c r="O48" s="86">
        <f t="shared" si="23"/>
        <v>1083</v>
      </c>
      <c r="P48" s="86">
        <f t="shared" si="24"/>
        <v>3378</v>
      </c>
      <c r="Q48" s="68">
        <f t="shared" si="25"/>
        <v>4188</v>
      </c>
      <c r="S48" s="31">
        <f t="shared" si="13"/>
        <v>4008</v>
      </c>
    </row>
    <row r="49" spans="1:19" s="18" customFormat="1" ht="17.25" customHeight="1">
      <c r="A49" s="62" t="s">
        <v>22</v>
      </c>
      <c r="B49" s="13">
        <v>69801</v>
      </c>
      <c r="C49" s="13">
        <v>72800</v>
      </c>
      <c r="D49" s="99">
        <f t="shared" si="26"/>
        <v>45800</v>
      </c>
      <c r="E49" s="80">
        <v>72800</v>
      </c>
      <c r="F49" s="84">
        <v>72800</v>
      </c>
      <c r="G49" s="67">
        <v>72800</v>
      </c>
      <c r="H49" s="14">
        <f t="shared" si="18"/>
        <v>1053</v>
      </c>
      <c r="I49" s="14">
        <f t="shared" si="19"/>
        <v>92</v>
      </c>
      <c r="J49" s="74">
        <f t="shared" si="14"/>
        <v>1145</v>
      </c>
      <c r="K49" s="14">
        <f t="shared" si="20"/>
        <v>3687</v>
      </c>
      <c r="L49" s="14">
        <f t="shared" si="21"/>
        <v>321</v>
      </c>
      <c r="M49" s="80">
        <f t="shared" si="22"/>
        <v>80</v>
      </c>
      <c r="N49" s="74">
        <f t="shared" si="12"/>
        <v>4088</v>
      </c>
      <c r="O49" s="87">
        <f t="shared" si="23"/>
        <v>1129</v>
      </c>
      <c r="P49" s="87">
        <f t="shared" si="24"/>
        <v>3523</v>
      </c>
      <c r="Q49" s="72">
        <f t="shared" si="25"/>
        <v>4368</v>
      </c>
      <c r="S49" s="31">
        <f t="shared" si="13"/>
        <v>4008</v>
      </c>
    </row>
    <row r="50" spans="1:19" s="15" customFormat="1" ht="17.25" customHeight="1">
      <c r="A50" s="62" t="s">
        <v>23</v>
      </c>
      <c r="B50" s="16">
        <v>72801</v>
      </c>
      <c r="C50" s="16">
        <v>76500</v>
      </c>
      <c r="D50" s="99">
        <f t="shared" si="26"/>
        <v>45800</v>
      </c>
      <c r="E50" s="100">
        <f>E49</f>
        <v>72800</v>
      </c>
      <c r="F50" s="83">
        <v>76500</v>
      </c>
      <c r="G50" s="63">
        <v>76500</v>
      </c>
      <c r="H50" s="10">
        <f t="shared" si="18"/>
        <v>1053</v>
      </c>
      <c r="I50" s="10">
        <f t="shared" si="19"/>
        <v>92</v>
      </c>
      <c r="J50" s="75">
        <f t="shared" si="14"/>
        <v>1145</v>
      </c>
      <c r="K50" s="10">
        <f t="shared" si="20"/>
        <v>3687</v>
      </c>
      <c r="L50" s="10">
        <f t="shared" si="21"/>
        <v>321</v>
      </c>
      <c r="M50" s="79">
        <f t="shared" si="22"/>
        <v>80</v>
      </c>
      <c r="N50" s="75">
        <f t="shared" si="12"/>
        <v>4088</v>
      </c>
      <c r="O50" s="86">
        <f t="shared" si="23"/>
        <v>1187</v>
      </c>
      <c r="P50" s="86">
        <f t="shared" si="24"/>
        <v>3702</v>
      </c>
      <c r="Q50" s="68">
        <f t="shared" si="25"/>
        <v>4590</v>
      </c>
      <c r="S50" s="31">
        <f t="shared" si="13"/>
        <v>4008</v>
      </c>
    </row>
    <row r="51" spans="1:19" s="15" customFormat="1" ht="17.25" customHeight="1">
      <c r="A51" s="62" t="s">
        <v>24</v>
      </c>
      <c r="B51" s="16">
        <v>76501</v>
      </c>
      <c r="C51" s="16">
        <v>80200</v>
      </c>
      <c r="D51" s="99">
        <f t="shared" si="26"/>
        <v>45800</v>
      </c>
      <c r="E51" s="100">
        <f t="shared" ref="E51:E85" si="27">E50</f>
        <v>72800</v>
      </c>
      <c r="F51" s="83">
        <v>80200</v>
      </c>
      <c r="G51" s="63">
        <v>80200</v>
      </c>
      <c r="H51" s="10">
        <f t="shared" si="18"/>
        <v>1053</v>
      </c>
      <c r="I51" s="10">
        <f t="shared" si="19"/>
        <v>92</v>
      </c>
      <c r="J51" s="75">
        <f t="shared" si="14"/>
        <v>1145</v>
      </c>
      <c r="K51" s="10">
        <f t="shared" si="20"/>
        <v>3687</v>
      </c>
      <c r="L51" s="10">
        <f t="shared" si="21"/>
        <v>321</v>
      </c>
      <c r="M51" s="79">
        <f t="shared" si="22"/>
        <v>80</v>
      </c>
      <c r="N51" s="75">
        <f t="shared" si="12"/>
        <v>4088</v>
      </c>
      <c r="O51" s="86">
        <f t="shared" si="23"/>
        <v>1244</v>
      </c>
      <c r="P51" s="86">
        <f t="shared" si="24"/>
        <v>3881</v>
      </c>
      <c r="Q51" s="68">
        <f t="shared" si="25"/>
        <v>4812</v>
      </c>
      <c r="S51" s="31">
        <f t="shared" si="13"/>
        <v>4008</v>
      </c>
    </row>
    <row r="52" spans="1:19" s="15" customFormat="1" ht="17.25" customHeight="1">
      <c r="A52" s="62" t="s">
        <v>25</v>
      </c>
      <c r="B52" s="16">
        <v>80201</v>
      </c>
      <c r="C52" s="16">
        <v>83900</v>
      </c>
      <c r="D52" s="99">
        <f t="shared" si="26"/>
        <v>45800</v>
      </c>
      <c r="E52" s="100">
        <f t="shared" si="27"/>
        <v>72800</v>
      </c>
      <c r="F52" s="83">
        <v>83900</v>
      </c>
      <c r="G52" s="63">
        <v>83900</v>
      </c>
      <c r="H52" s="10">
        <f t="shared" si="18"/>
        <v>1053</v>
      </c>
      <c r="I52" s="10">
        <f t="shared" si="19"/>
        <v>92</v>
      </c>
      <c r="J52" s="75">
        <f t="shared" si="14"/>
        <v>1145</v>
      </c>
      <c r="K52" s="10">
        <f t="shared" si="20"/>
        <v>3687</v>
      </c>
      <c r="L52" s="10">
        <f t="shared" si="21"/>
        <v>321</v>
      </c>
      <c r="M52" s="79">
        <f t="shared" si="22"/>
        <v>80</v>
      </c>
      <c r="N52" s="75">
        <f t="shared" si="12"/>
        <v>4088</v>
      </c>
      <c r="O52" s="86">
        <f t="shared" si="23"/>
        <v>1301</v>
      </c>
      <c r="P52" s="86">
        <f t="shared" si="24"/>
        <v>4060</v>
      </c>
      <c r="Q52" s="68">
        <f t="shared" si="25"/>
        <v>5034</v>
      </c>
      <c r="S52" s="31">
        <f t="shared" si="13"/>
        <v>4008</v>
      </c>
    </row>
    <row r="53" spans="1:19" s="15" customFormat="1" ht="17.25" customHeight="1">
      <c r="A53" s="62" t="s">
        <v>26</v>
      </c>
      <c r="B53" s="16">
        <v>83901</v>
      </c>
      <c r="C53" s="16">
        <v>87600</v>
      </c>
      <c r="D53" s="99">
        <f t="shared" si="26"/>
        <v>45800</v>
      </c>
      <c r="E53" s="100">
        <f t="shared" si="27"/>
        <v>72800</v>
      </c>
      <c r="F53" s="83">
        <v>87600</v>
      </c>
      <c r="G53" s="63">
        <v>87600</v>
      </c>
      <c r="H53" s="10">
        <f t="shared" si="18"/>
        <v>1053</v>
      </c>
      <c r="I53" s="10">
        <f t="shared" si="19"/>
        <v>92</v>
      </c>
      <c r="J53" s="75">
        <f t="shared" si="14"/>
        <v>1145</v>
      </c>
      <c r="K53" s="10">
        <f t="shared" si="20"/>
        <v>3687</v>
      </c>
      <c r="L53" s="10">
        <f t="shared" si="21"/>
        <v>321</v>
      </c>
      <c r="M53" s="79">
        <f t="shared" si="22"/>
        <v>80</v>
      </c>
      <c r="N53" s="75">
        <f t="shared" si="12"/>
        <v>4088</v>
      </c>
      <c r="O53" s="86">
        <f t="shared" si="23"/>
        <v>1359</v>
      </c>
      <c r="P53" s="86">
        <f t="shared" si="24"/>
        <v>4239</v>
      </c>
      <c r="Q53" s="68">
        <f t="shared" si="25"/>
        <v>5256</v>
      </c>
      <c r="S53" s="31">
        <f t="shared" si="13"/>
        <v>4008</v>
      </c>
    </row>
    <row r="54" spans="1:19" s="15" customFormat="1" ht="17.25" customHeight="1">
      <c r="A54" s="62" t="s">
        <v>27</v>
      </c>
      <c r="B54" s="16">
        <v>87601</v>
      </c>
      <c r="C54" s="16">
        <v>92100</v>
      </c>
      <c r="D54" s="99">
        <f t="shared" si="26"/>
        <v>45800</v>
      </c>
      <c r="E54" s="100">
        <f t="shared" si="27"/>
        <v>72800</v>
      </c>
      <c r="F54" s="83">
        <v>92100</v>
      </c>
      <c r="G54" s="63">
        <v>92100</v>
      </c>
      <c r="H54" s="10">
        <f t="shared" si="18"/>
        <v>1053</v>
      </c>
      <c r="I54" s="10">
        <f t="shared" si="19"/>
        <v>92</v>
      </c>
      <c r="J54" s="75">
        <f t="shared" si="14"/>
        <v>1145</v>
      </c>
      <c r="K54" s="10">
        <f t="shared" si="20"/>
        <v>3687</v>
      </c>
      <c r="L54" s="10">
        <f t="shared" si="21"/>
        <v>321</v>
      </c>
      <c r="M54" s="79">
        <f t="shared" si="22"/>
        <v>80</v>
      </c>
      <c r="N54" s="75">
        <f t="shared" si="12"/>
        <v>4088</v>
      </c>
      <c r="O54" s="86">
        <f t="shared" si="23"/>
        <v>1428</v>
      </c>
      <c r="P54" s="86">
        <f t="shared" si="24"/>
        <v>4457</v>
      </c>
      <c r="Q54" s="68">
        <f t="shared" si="25"/>
        <v>5526</v>
      </c>
      <c r="S54" s="31">
        <f t="shared" si="13"/>
        <v>4008</v>
      </c>
    </row>
    <row r="55" spans="1:19" s="15" customFormat="1" ht="17.25" customHeight="1">
      <c r="A55" s="62" t="s">
        <v>28</v>
      </c>
      <c r="B55" s="16">
        <v>92101</v>
      </c>
      <c r="C55" s="16">
        <v>96600</v>
      </c>
      <c r="D55" s="99">
        <f t="shared" si="26"/>
        <v>45800</v>
      </c>
      <c r="E55" s="100">
        <f t="shared" si="27"/>
        <v>72800</v>
      </c>
      <c r="F55" s="83">
        <v>96600</v>
      </c>
      <c r="G55" s="63">
        <v>96600</v>
      </c>
      <c r="H55" s="10">
        <f t="shared" si="18"/>
        <v>1053</v>
      </c>
      <c r="I55" s="10">
        <f t="shared" si="19"/>
        <v>92</v>
      </c>
      <c r="J55" s="75">
        <f t="shared" si="14"/>
        <v>1145</v>
      </c>
      <c r="K55" s="10">
        <f t="shared" si="20"/>
        <v>3687</v>
      </c>
      <c r="L55" s="10">
        <f t="shared" si="21"/>
        <v>321</v>
      </c>
      <c r="M55" s="79">
        <f t="shared" si="22"/>
        <v>80</v>
      </c>
      <c r="N55" s="75">
        <f t="shared" si="12"/>
        <v>4088</v>
      </c>
      <c r="O55" s="86">
        <f t="shared" si="23"/>
        <v>1498</v>
      </c>
      <c r="P55" s="86">
        <f t="shared" si="24"/>
        <v>4675</v>
      </c>
      <c r="Q55" s="68">
        <f t="shared" si="25"/>
        <v>5796</v>
      </c>
      <c r="S55" s="31">
        <f t="shared" si="13"/>
        <v>4008</v>
      </c>
    </row>
    <row r="56" spans="1:19" s="15" customFormat="1" ht="17.25" customHeight="1">
      <c r="A56" s="62" t="s">
        <v>29</v>
      </c>
      <c r="B56" s="16">
        <v>96601</v>
      </c>
      <c r="C56" s="16">
        <v>101100</v>
      </c>
      <c r="D56" s="99">
        <f t="shared" si="26"/>
        <v>45800</v>
      </c>
      <c r="E56" s="100">
        <f t="shared" si="27"/>
        <v>72800</v>
      </c>
      <c r="F56" s="83">
        <v>101100</v>
      </c>
      <c r="G56" s="63">
        <v>101100</v>
      </c>
      <c r="H56" s="10">
        <f t="shared" si="18"/>
        <v>1053</v>
      </c>
      <c r="I56" s="10">
        <f t="shared" si="19"/>
        <v>92</v>
      </c>
      <c r="J56" s="75">
        <f t="shared" si="14"/>
        <v>1145</v>
      </c>
      <c r="K56" s="10">
        <f t="shared" si="20"/>
        <v>3687</v>
      </c>
      <c r="L56" s="10">
        <f t="shared" si="21"/>
        <v>321</v>
      </c>
      <c r="M56" s="79">
        <f t="shared" si="22"/>
        <v>80</v>
      </c>
      <c r="N56" s="75">
        <f t="shared" si="12"/>
        <v>4088</v>
      </c>
      <c r="O56" s="86">
        <f t="shared" si="23"/>
        <v>1568</v>
      </c>
      <c r="P56" s="86">
        <f t="shared" si="24"/>
        <v>4892</v>
      </c>
      <c r="Q56" s="68">
        <f t="shared" si="25"/>
        <v>6066</v>
      </c>
      <c r="S56" s="31">
        <f t="shared" si="13"/>
        <v>4008</v>
      </c>
    </row>
    <row r="57" spans="1:19" s="15" customFormat="1" ht="17.25" customHeight="1">
      <c r="A57" s="62" t="s">
        <v>30</v>
      </c>
      <c r="B57" s="16">
        <v>101101</v>
      </c>
      <c r="C57" s="16">
        <v>105600</v>
      </c>
      <c r="D57" s="99">
        <f t="shared" si="26"/>
        <v>45800</v>
      </c>
      <c r="E57" s="100">
        <f t="shared" si="27"/>
        <v>72800</v>
      </c>
      <c r="F57" s="83">
        <v>105600</v>
      </c>
      <c r="G57" s="63">
        <v>105600</v>
      </c>
      <c r="H57" s="10">
        <f t="shared" si="18"/>
        <v>1053</v>
      </c>
      <c r="I57" s="10">
        <f t="shared" si="19"/>
        <v>92</v>
      </c>
      <c r="J57" s="75">
        <f t="shared" si="14"/>
        <v>1145</v>
      </c>
      <c r="K57" s="10">
        <f t="shared" si="20"/>
        <v>3687</v>
      </c>
      <c r="L57" s="10">
        <f t="shared" si="21"/>
        <v>321</v>
      </c>
      <c r="M57" s="79">
        <f t="shared" si="22"/>
        <v>80</v>
      </c>
      <c r="N57" s="75">
        <f t="shared" si="12"/>
        <v>4088</v>
      </c>
      <c r="O57" s="86">
        <f t="shared" si="23"/>
        <v>1638</v>
      </c>
      <c r="P57" s="86">
        <f t="shared" si="24"/>
        <v>5110</v>
      </c>
      <c r="Q57" s="68">
        <f t="shared" si="25"/>
        <v>6336</v>
      </c>
      <c r="S57" s="31">
        <f t="shared" si="13"/>
        <v>4008</v>
      </c>
    </row>
    <row r="58" spans="1:19" s="15" customFormat="1" ht="17.25" customHeight="1">
      <c r="A58" s="62" t="s">
        <v>31</v>
      </c>
      <c r="B58" s="16">
        <v>105601</v>
      </c>
      <c r="C58" s="16">
        <v>110100</v>
      </c>
      <c r="D58" s="99">
        <f t="shared" si="26"/>
        <v>45800</v>
      </c>
      <c r="E58" s="100">
        <f t="shared" si="27"/>
        <v>72800</v>
      </c>
      <c r="F58" s="83">
        <v>110100</v>
      </c>
      <c r="G58" s="63">
        <v>110100</v>
      </c>
      <c r="H58" s="10">
        <f t="shared" si="18"/>
        <v>1053</v>
      </c>
      <c r="I58" s="10">
        <f t="shared" si="19"/>
        <v>92</v>
      </c>
      <c r="J58" s="75">
        <f t="shared" si="14"/>
        <v>1145</v>
      </c>
      <c r="K58" s="10">
        <f t="shared" si="20"/>
        <v>3687</v>
      </c>
      <c r="L58" s="10">
        <f t="shared" si="21"/>
        <v>321</v>
      </c>
      <c r="M58" s="79">
        <f t="shared" si="22"/>
        <v>80</v>
      </c>
      <c r="N58" s="75">
        <f t="shared" si="12"/>
        <v>4088</v>
      </c>
      <c r="O58" s="86">
        <f t="shared" si="23"/>
        <v>1708</v>
      </c>
      <c r="P58" s="86">
        <f t="shared" si="24"/>
        <v>5328</v>
      </c>
      <c r="Q58" s="68">
        <f t="shared" si="25"/>
        <v>6606</v>
      </c>
      <c r="S58" s="31">
        <f t="shared" si="13"/>
        <v>4008</v>
      </c>
    </row>
    <row r="59" spans="1:19" s="15" customFormat="1" ht="17.25" customHeight="1">
      <c r="A59" s="62" t="s">
        <v>32</v>
      </c>
      <c r="B59" s="16">
        <v>110101</v>
      </c>
      <c r="C59" s="16">
        <v>115500</v>
      </c>
      <c r="D59" s="99">
        <f t="shared" si="26"/>
        <v>45800</v>
      </c>
      <c r="E59" s="100">
        <f t="shared" si="27"/>
        <v>72800</v>
      </c>
      <c r="F59" s="83">
        <v>115500</v>
      </c>
      <c r="G59" s="63">
        <v>115500</v>
      </c>
      <c r="H59" s="10">
        <f t="shared" si="18"/>
        <v>1053</v>
      </c>
      <c r="I59" s="10">
        <f t="shared" si="19"/>
        <v>92</v>
      </c>
      <c r="J59" s="75">
        <f t="shared" si="14"/>
        <v>1145</v>
      </c>
      <c r="K59" s="10">
        <f t="shared" si="20"/>
        <v>3687</v>
      </c>
      <c r="L59" s="10">
        <f t="shared" si="21"/>
        <v>321</v>
      </c>
      <c r="M59" s="79">
        <f t="shared" si="22"/>
        <v>80</v>
      </c>
      <c r="N59" s="75">
        <f t="shared" si="12"/>
        <v>4088</v>
      </c>
      <c r="O59" s="86">
        <f t="shared" si="23"/>
        <v>1791</v>
      </c>
      <c r="P59" s="86">
        <f t="shared" si="24"/>
        <v>5589</v>
      </c>
      <c r="Q59" s="68">
        <f t="shared" si="25"/>
        <v>6930</v>
      </c>
      <c r="S59" s="31">
        <f t="shared" si="13"/>
        <v>4008</v>
      </c>
    </row>
    <row r="60" spans="1:19" s="15" customFormat="1" ht="17.25" customHeight="1">
      <c r="A60" s="62" t="s">
        <v>33</v>
      </c>
      <c r="B60" s="16">
        <v>115501</v>
      </c>
      <c r="C60" s="16">
        <v>120900</v>
      </c>
      <c r="D60" s="99">
        <f t="shared" si="26"/>
        <v>45800</v>
      </c>
      <c r="E60" s="100">
        <f t="shared" si="27"/>
        <v>72800</v>
      </c>
      <c r="F60" s="83">
        <v>120900</v>
      </c>
      <c r="G60" s="63">
        <v>120900</v>
      </c>
      <c r="H60" s="10">
        <f t="shared" si="18"/>
        <v>1053</v>
      </c>
      <c r="I60" s="10">
        <f t="shared" si="19"/>
        <v>92</v>
      </c>
      <c r="J60" s="75">
        <f t="shared" si="14"/>
        <v>1145</v>
      </c>
      <c r="K60" s="10">
        <f t="shared" si="20"/>
        <v>3687</v>
      </c>
      <c r="L60" s="10">
        <f t="shared" si="21"/>
        <v>321</v>
      </c>
      <c r="M60" s="79">
        <f t="shared" si="22"/>
        <v>80</v>
      </c>
      <c r="N60" s="75">
        <f t="shared" si="12"/>
        <v>4088</v>
      </c>
      <c r="O60" s="86">
        <f t="shared" si="23"/>
        <v>1875</v>
      </c>
      <c r="P60" s="86">
        <f t="shared" si="24"/>
        <v>5850</v>
      </c>
      <c r="Q60" s="68">
        <f t="shared" si="25"/>
        <v>7254</v>
      </c>
      <c r="S60" s="31">
        <f t="shared" si="13"/>
        <v>4008</v>
      </c>
    </row>
    <row r="61" spans="1:19" s="15" customFormat="1" ht="17.25" customHeight="1">
      <c r="A61" s="62" t="s">
        <v>34</v>
      </c>
      <c r="B61" s="16">
        <v>120901</v>
      </c>
      <c r="C61" s="16">
        <v>126300</v>
      </c>
      <c r="D61" s="99">
        <f t="shared" si="26"/>
        <v>45800</v>
      </c>
      <c r="E61" s="100">
        <f t="shared" si="27"/>
        <v>72800</v>
      </c>
      <c r="F61" s="83">
        <v>126300</v>
      </c>
      <c r="G61" s="63">
        <v>126300</v>
      </c>
      <c r="H61" s="10">
        <f t="shared" si="18"/>
        <v>1053</v>
      </c>
      <c r="I61" s="10">
        <f t="shared" si="19"/>
        <v>92</v>
      </c>
      <c r="J61" s="75">
        <f t="shared" si="14"/>
        <v>1145</v>
      </c>
      <c r="K61" s="10">
        <f t="shared" si="20"/>
        <v>3687</v>
      </c>
      <c r="L61" s="10">
        <f t="shared" si="21"/>
        <v>321</v>
      </c>
      <c r="M61" s="79">
        <f t="shared" si="22"/>
        <v>80</v>
      </c>
      <c r="N61" s="75">
        <f t="shared" si="12"/>
        <v>4088</v>
      </c>
      <c r="O61" s="86">
        <f t="shared" si="23"/>
        <v>1959</v>
      </c>
      <c r="P61" s="86">
        <f t="shared" si="24"/>
        <v>6112</v>
      </c>
      <c r="Q61" s="68">
        <f t="shared" si="25"/>
        <v>7578</v>
      </c>
      <c r="S61" s="31">
        <f t="shared" si="13"/>
        <v>4008</v>
      </c>
    </row>
    <row r="62" spans="1:19" s="15" customFormat="1" ht="17.25" customHeight="1">
      <c r="A62" s="62" t="s">
        <v>35</v>
      </c>
      <c r="B62" s="16">
        <v>126301</v>
      </c>
      <c r="C62" s="16">
        <v>131700</v>
      </c>
      <c r="D62" s="99">
        <f t="shared" si="26"/>
        <v>45800</v>
      </c>
      <c r="E62" s="100">
        <f t="shared" si="27"/>
        <v>72800</v>
      </c>
      <c r="F62" s="83">
        <v>131700</v>
      </c>
      <c r="G62" s="63">
        <v>131700</v>
      </c>
      <c r="H62" s="10">
        <f t="shared" si="18"/>
        <v>1053</v>
      </c>
      <c r="I62" s="10">
        <f t="shared" si="19"/>
        <v>92</v>
      </c>
      <c r="J62" s="75">
        <f t="shared" si="14"/>
        <v>1145</v>
      </c>
      <c r="K62" s="10">
        <f t="shared" si="20"/>
        <v>3687</v>
      </c>
      <c r="L62" s="10">
        <f t="shared" si="21"/>
        <v>321</v>
      </c>
      <c r="M62" s="79">
        <f t="shared" si="22"/>
        <v>80</v>
      </c>
      <c r="N62" s="75">
        <f t="shared" si="12"/>
        <v>4088</v>
      </c>
      <c r="O62" s="86">
        <f t="shared" si="23"/>
        <v>2043</v>
      </c>
      <c r="P62" s="86">
        <f t="shared" si="24"/>
        <v>6373</v>
      </c>
      <c r="Q62" s="68">
        <f t="shared" si="25"/>
        <v>7902</v>
      </c>
      <c r="S62" s="31">
        <f t="shared" si="13"/>
        <v>4008</v>
      </c>
    </row>
    <row r="63" spans="1:19" s="15" customFormat="1" ht="17.25" customHeight="1">
      <c r="A63" s="62" t="s">
        <v>36</v>
      </c>
      <c r="B63" s="16">
        <v>131701</v>
      </c>
      <c r="C63" s="16">
        <v>137100</v>
      </c>
      <c r="D63" s="99">
        <f t="shared" si="26"/>
        <v>45800</v>
      </c>
      <c r="E63" s="100">
        <f t="shared" si="27"/>
        <v>72800</v>
      </c>
      <c r="F63" s="83">
        <v>137100</v>
      </c>
      <c r="G63" s="63">
        <v>137100</v>
      </c>
      <c r="H63" s="10">
        <f t="shared" si="18"/>
        <v>1053</v>
      </c>
      <c r="I63" s="10">
        <f t="shared" si="19"/>
        <v>92</v>
      </c>
      <c r="J63" s="75">
        <f t="shared" si="14"/>
        <v>1145</v>
      </c>
      <c r="K63" s="10">
        <f t="shared" si="20"/>
        <v>3687</v>
      </c>
      <c r="L63" s="10">
        <f t="shared" si="21"/>
        <v>321</v>
      </c>
      <c r="M63" s="79">
        <f t="shared" si="22"/>
        <v>80</v>
      </c>
      <c r="N63" s="75">
        <f t="shared" si="12"/>
        <v>4088</v>
      </c>
      <c r="O63" s="86">
        <f t="shared" si="23"/>
        <v>2126</v>
      </c>
      <c r="P63" s="86">
        <f t="shared" si="24"/>
        <v>6634</v>
      </c>
      <c r="Q63" s="68">
        <f t="shared" si="25"/>
        <v>8226</v>
      </c>
      <c r="S63" s="31">
        <f t="shared" si="13"/>
        <v>4008</v>
      </c>
    </row>
    <row r="64" spans="1:19" s="15" customFormat="1" ht="17.25" customHeight="1">
      <c r="A64" s="62" t="s">
        <v>37</v>
      </c>
      <c r="B64" s="16">
        <v>137101</v>
      </c>
      <c r="C64" s="16">
        <v>142500</v>
      </c>
      <c r="D64" s="99">
        <f t="shared" si="26"/>
        <v>45800</v>
      </c>
      <c r="E64" s="100">
        <f t="shared" si="27"/>
        <v>72800</v>
      </c>
      <c r="F64" s="83">
        <v>142500</v>
      </c>
      <c r="G64" s="63">
        <v>142500</v>
      </c>
      <c r="H64" s="10">
        <f t="shared" si="18"/>
        <v>1053</v>
      </c>
      <c r="I64" s="10">
        <f t="shared" si="19"/>
        <v>92</v>
      </c>
      <c r="J64" s="75">
        <f t="shared" si="14"/>
        <v>1145</v>
      </c>
      <c r="K64" s="10">
        <f t="shared" si="20"/>
        <v>3687</v>
      </c>
      <c r="L64" s="10">
        <f t="shared" si="21"/>
        <v>321</v>
      </c>
      <c r="M64" s="79">
        <f t="shared" si="22"/>
        <v>80</v>
      </c>
      <c r="N64" s="75">
        <f t="shared" si="12"/>
        <v>4088</v>
      </c>
      <c r="O64" s="86">
        <f t="shared" si="23"/>
        <v>2210</v>
      </c>
      <c r="P64" s="86">
        <f t="shared" si="24"/>
        <v>6896</v>
      </c>
      <c r="Q64" s="68">
        <f t="shared" si="25"/>
        <v>8550</v>
      </c>
      <c r="S64" s="31">
        <f t="shared" si="13"/>
        <v>4008</v>
      </c>
    </row>
    <row r="65" spans="1:19" s="15" customFormat="1" ht="17.25" customHeight="1">
      <c r="A65" s="62" t="s">
        <v>38</v>
      </c>
      <c r="B65" s="16">
        <v>142501</v>
      </c>
      <c r="C65" s="16">
        <v>147900</v>
      </c>
      <c r="D65" s="99">
        <f t="shared" si="26"/>
        <v>45800</v>
      </c>
      <c r="E65" s="100">
        <f t="shared" si="27"/>
        <v>72800</v>
      </c>
      <c r="F65" s="83">
        <v>147900</v>
      </c>
      <c r="G65" s="63">
        <v>147900</v>
      </c>
      <c r="H65" s="10">
        <f t="shared" si="18"/>
        <v>1053</v>
      </c>
      <c r="I65" s="10">
        <f t="shared" si="19"/>
        <v>92</v>
      </c>
      <c r="J65" s="75">
        <f t="shared" si="14"/>
        <v>1145</v>
      </c>
      <c r="K65" s="10">
        <f t="shared" si="20"/>
        <v>3687</v>
      </c>
      <c r="L65" s="10">
        <f t="shared" si="21"/>
        <v>321</v>
      </c>
      <c r="M65" s="79">
        <f t="shared" si="22"/>
        <v>80</v>
      </c>
      <c r="N65" s="75">
        <f t="shared" si="12"/>
        <v>4088</v>
      </c>
      <c r="O65" s="86">
        <f t="shared" si="23"/>
        <v>2294</v>
      </c>
      <c r="P65" s="86">
        <f t="shared" si="24"/>
        <v>7157</v>
      </c>
      <c r="Q65" s="68">
        <f t="shared" si="25"/>
        <v>8874</v>
      </c>
      <c r="S65" s="31">
        <f t="shared" si="13"/>
        <v>4008</v>
      </c>
    </row>
    <row r="66" spans="1:19" s="15" customFormat="1" ht="17.25" customHeight="1">
      <c r="A66" s="62" t="s">
        <v>39</v>
      </c>
      <c r="B66" s="13">
        <v>147901</v>
      </c>
      <c r="C66" s="13">
        <v>150000</v>
      </c>
      <c r="D66" s="99">
        <f t="shared" si="26"/>
        <v>45800</v>
      </c>
      <c r="E66" s="100">
        <f t="shared" si="27"/>
        <v>72800</v>
      </c>
      <c r="F66" s="85">
        <v>150000</v>
      </c>
      <c r="G66" s="64">
        <v>150000</v>
      </c>
      <c r="H66" s="14">
        <f t="shared" si="18"/>
        <v>1053</v>
      </c>
      <c r="I66" s="14">
        <f t="shared" si="19"/>
        <v>92</v>
      </c>
      <c r="J66" s="74">
        <f t="shared" si="14"/>
        <v>1145</v>
      </c>
      <c r="K66" s="14">
        <f t="shared" si="20"/>
        <v>3687</v>
      </c>
      <c r="L66" s="14">
        <f t="shared" si="21"/>
        <v>321</v>
      </c>
      <c r="M66" s="80">
        <f t="shared" si="22"/>
        <v>80</v>
      </c>
      <c r="N66" s="74">
        <f t="shared" si="12"/>
        <v>4088</v>
      </c>
      <c r="O66" s="86">
        <f t="shared" si="23"/>
        <v>2327</v>
      </c>
      <c r="P66" s="86">
        <f t="shared" si="24"/>
        <v>7259</v>
      </c>
      <c r="Q66" s="69">
        <f t="shared" si="25"/>
        <v>9000</v>
      </c>
      <c r="S66" s="31">
        <f t="shared" si="13"/>
        <v>4008</v>
      </c>
    </row>
    <row r="67" spans="1:19" s="15" customFormat="1" ht="17.25" customHeight="1">
      <c r="A67" s="62" t="s">
        <v>40</v>
      </c>
      <c r="B67" s="16">
        <v>150001</v>
      </c>
      <c r="C67" s="16">
        <v>156400</v>
      </c>
      <c r="D67" s="99">
        <f t="shared" si="26"/>
        <v>45800</v>
      </c>
      <c r="E67" s="100">
        <f t="shared" si="27"/>
        <v>72800</v>
      </c>
      <c r="F67" s="83">
        <v>156400</v>
      </c>
      <c r="G67" s="104">
        <f>G66</f>
        <v>150000</v>
      </c>
      <c r="H67" s="10">
        <f t="shared" si="18"/>
        <v>1053</v>
      </c>
      <c r="I67" s="10">
        <f t="shared" si="19"/>
        <v>92</v>
      </c>
      <c r="J67" s="75">
        <f t="shared" si="14"/>
        <v>1145</v>
      </c>
      <c r="K67" s="10">
        <f t="shared" si="20"/>
        <v>3687</v>
      </c>
      <c r="L67" s="10">
        <f t="shared" si="21"/>
        <v>321</v>
      </c>
      <c r="M67" s="79">
        <f t="shared" si="22"/>
        <v>80</v>
      </c>
      <c r="N67" s="75">
        <f t="shared" si="12"/>
        <v>4088</v>
      </c>
      <c r="O67" s="86">
        <f t="shared" si="23"/>
        <v>2426</v>
      </c>
      <c r="P67" s="86">
        <f t="shared" si="24"/>
        <v>7568</v>
      </c>
      <c r="Q67" s="68">
        <f t="shared" si="25"/>
        <v>9000</v>
      </c>
      <c r="S67" s="31">
        <f t="shared" si="13"/>
        <v>4008</v>
      </c>
    </row>
    <row r="68" spans="1:19" s="15" customFormat="1" ht="17.25" customHeight="1">
      <c r="A68" s="62" t="s">
        <v>41</v>
      </c>
      <c r="B68" s="16">
        <v>156401</v>
      </c>
      <c r="C68" s="16">
        <v>162800</v>
      </c>
      <c r="D68" s="99">
        <f t="shared" si="26"/>
        <v>45800</v>
      </c>
      <c r="E68" s="100">
        <f t="shared" si="27"/>
        <v>72800</v>
      </c>
      <c r="F68" s="83">
        <v>162800</v>
      </c>
      <c r="G68" s="104">
        <f t="shared" ref="G68:G85" si="28">G67</f>
        <v>150000</v>
      </c>
      <c r="H68" s="10">
        <f t="shared" si="18"/>
        <v>1053</v>
      </c>
      <c r="I68" s="10">
        <f t="shared" si="19"/>
        <v>92</v>
      </c>
      <c r="J68" s="75">
        <f t="shared" si="14"/>
        <v>1145</v>
      </c>
      <c r="K68" s="10">
        <f t="shared" si="20"/>
        <v>3687</v>
      </c>
      <c r="L68" s="10">
        <f t="shared" si="21"/>
        <v>321</v>
      </c>
      <c r="M68" s="79">
        <f t="shared" si="22"/>
        <v>80</v>
      </c>
      <c r="N68" s="75">
        <f t="shared" si="12"/>
        <v>4088</v>
      </c>
      <c r="O68" s="86">
        <f t="shared" si="23"/>
        <v>2525</v>
      </c>
      <c r="P68" s="86">
        <f t="shared" si="24"/>
        <v>7878</v>
      </c>
      <c r="Q68" s="68">
        <f t="shared" si="25"/>
        <v>9000</v>
      </c>
      <c r="S68" s="31">
        <f t="shared" si="13"/>
        <v>4008</v>
      </c>
    </row>
    <row r="69" spans="1:19" s="15" customFormat="1" ht="17.25" customHeight="1">
      <c r="A69" s="62" t="s">
        <v>42</v>
      </c>
      <c r="B69" s="16">
        <v>162801</v>
      </c>
      <c r="C69" s="16">
        <v>169200</v>
      </c>
      <c r="D69" s="99">
        <f t="shared" si="26"/>
        <v>45800</v>
      </c>
      <c r="E69" s="100">
        <f t="shared" si="27"/>
        <v>72800</v>
      </c>
      <c r="F69" s="83">
        <v>169200</v>
      </c>
      <c r="G69" s="104">
        <f t="shared" si="28"/>
        <v>150000</v>
      </c>
      <c r="H69" s="10">
        <f t="shared" ref="H69:H86" si="29">ROUND(D69*$O$90*20%,0)</f>
        <v>1053</v>
      </c>
      <c r="I69" s="10">
        <f t="shared" ref="I69:I86" si="30">ROUND(D69*$O$92*20%,0)</f>
        <v>92</v>
      </c>
      <c r="J69" s="75">
        <f t="shared" si="14"/>
        <v>1145</v>
      </c>
      <c r="K69" s="10">
        <f t="shared" ref="K69:K86" si="31">ROUND(D69*$O$90*70%,0)</f>
        <v>3687</v>
      </c>
      <c r="L69" s="10">
        <f t="shared" ref="L69:L86" si="32">ROUND(D69*$O$92*70%,0)</f>
        <v>321</v>
      </c>
      <c r="M69" s="79">
        <f t="shared" ref="M69:M86" si="33">ROUND(E69*$O$94,0)</f>
        <v>80</v>
      </c>
      <c r="N69" s="75">
        <f t="shared" si="12"/>
        <v>4088</v>
      </c>
      <c r="O69" s="86">
        <f t="shared" ref="O69:O86" si="34">ROUND(F69*$P$90*0.3,0)</f>
        <v>2624</v>
      </c>
      <c r="P69" s="86">
        <f t="shared" ref="P69:P86" si="35">ROUND(F69*$P$90*0.6*(1+$P$92),0)</f>
        <v>8188</v>
      </c>
      <c r="Q69" s="68">
        <f t="shared" ref="Q69:Q85" si="36">ROUND(G69*$Q$90,0)</f>
        <v>9000</v>
      </c>
      <c r="S69" s="31">
        <f t="shared" si="13"/>
        <v>4008</v>
      </c>
    </row>
    <row r="70" spans="1:19" s="15" customFormat="1" ht="17.25" customHeight="1">
      <c r="A70" s="62" t="s">
        <v>43</v>
      </c>
      <c r="B70" s="16">
        <v>169201</v>
      </c>
      <c r="C70" s="16">
        <v>175600</v>
      </c>
      <c r="D70" s="99">
        <f t="shared" si="26"/>
        <v>45800</v>
      </c>
      <c r="E70" s="100">
        <f t="shared" si="27"/>
        <v>72800</v>
      </c>
      <c r="F70" s="83">
        <v>175600</v>
      </c>
      <c r="G70" s="104">
        <f t="shared" si="28"/>
        <v>150000</v>
      </c>
      <c r="H70" s="10">
        <f t="shared" si="29"/>
        <v>1053</v>
      </c>
      <c r="I70" s="10">
        <f t="shared" si="30"/>
        <v>92</v>
      </c>
      <c r="J70" s="75">
        <f t="shared" si="14"/>
        <v>1145</v>
      </c>
      <c r="K70" s="10">
        <f t="shared" si="31"/>
        <v>3687</v>
      </c>
      <c r="L70" s="10">
        <f t="shared" si="32"/>
        <v>321</v>
      </c>
      <c r="M70" s="79">
        <f t="shared" si="33"/>
        <v>80</v>
      </c>
      <c r="N70" s="75">
        <f t="shared" si="12"/>
        <v>4088</v>
      </c>
      <c r="O70" s="86">
        <f t="shared" si="34"/>
        <v>2724</v>
      </c>
      <c r="P70" s="86">
        <f t="shared" si="35"/>
        <v>8497</v>
      </c>
      <c r="Q70" s="68">
        <f t="shared" si="36"/>
        <v>9000</v>
      </c>
      <c r="S70" s="31">
        <f t="shared" si="13"/>
        <v>4008</v>
      </c>
    </row>
    <row r="71" spans="1:19" s="15" customFormat="1" ht="17.25" customHeight="1">
      <c r="A71" s="62" t="s">
        <v>44</v>
      </c>
      <c r="B71" s="16">
        <v>175601</v>
      </c>
      <c r="C71" s="16">
        <v>182000</v>
      </c>
      <c r="D71" s="99">
        <f t="shared" si="26"/>
        <v>45800</v>
      </c>
      <c r="E71" s="100">
        <f t="shared" si="27"/>
        <v>72800</v>
      </c>
      <c r="F71" s="83">
        <v>182000</v>
      </c>
      <c r="G71" s="104">
        <f t="shared" si="28"/>
        <v>150000</v>
      </c>
      <c r="H71" s="10">
        <f t="shared" si="29"/>
        <v>1053</v>
      </c>
      <c r="I71" s="10">
        <f t="shared" si="30"/>
        <v>92</v>
      </c>
      <c r="J71" s="75">
        <f t="shared" ref="J71" si="37">SUM(H71:I71)</f>
        <v>1145</v>
      </c>
      <c r="K71" s="10">
        <f t="shared" si="31"/>
        <v>3687</v>
      </c>
      <c r="L71" s="10">
        <f t="shared" si="32"/>
        <v>321</v>
      </c>
      <c r="M71" s="79">
        <f t="shared" si="33"/>
        <v>80</v>
      </c>
      <c r="N71" s="75">
        <f t="shared" ref="N71" si="38">SUM(K71:M71)</f>
        <v>4088</v>
      </c>
      <c r="O71" s="86">
        <f t="shared" si="34"/>
        <v>2823</v>
      </c>
      <c r="P71" s="86">
        <f t="shared" si="35"/>
        <v>8807</v>
      </c>
      <c r="Q71" s="68">
        <f t="shared" si="36"/>
        <v>9000</v>
      </c>
      <c r="S71" s="31">
        <f t="shared" ref="S71" si="39">K71+L71</f>
        <v>4008</v>
      </c>
    </row>
    <row r="72" spans="1:19" s="15" customFormat="1" ht="17.25" customHeight="1">
      <c r="A72" s="62" t="s">
        <v>45</v>
      </c>
      <c r="B72" s="16">
        <v>182001</v>
      </c>
      <c r="C72" s="16">
        <v>189500</v>
      </c>
      <c r="D72" s="99">
        <f t="shared" si="26"/>
        <v>45800</v>
      </c>
      <c r="E72" s="100">
        <f t="shared" si="27"/>
        <v>72800</v>
      </c>
      <c r="F72" s="83">
        <v>189500</v>
      </c>
      <c r="G72" s="104">
        <f t="shared" si="28"/>
        <v>150000</v>
      </c>
      <c r="H72" s="10">
        <f t="shared" si="29"/>
        <v>1053</v>
      </c>
      <c r="I72" s="10">
        <f t="shared" si="30"/>
        <v>92</v>
      </c>
      <c r="J72" s="75">
        <f t="shared" ref="J72:J75" si="40">SUM(H72:I72)</f>
        <v>1145</v>
      </c>
      <c r="K72" s="10">
        <f t="shared" si="31"/>
        <v>3687</v>
      </c>
      <c r="L72" s="10">
        <f t="shared" si="32"/>
        <v>321</v>
      </c>
      <c r="M72" s="79">
        <f t="shared" si="33"/>
        <v>80</v>
      </c>
      <c r="N72" s="75">
        <f t="shared" ref="N72:N75" si="41">SUM(K72:M72)</f>
        <v>4088</v>
      </c>
      <c r="O72" s="86">
        <f t="shared" si="34"/>
        <v>2939</v>
      </c>
      <c r="P72" s="86">
        <f t="shared" si="35"/>
        <v>9170</v>
      </c>
      <c r="Q72" s="68">
        <f t="shared" si="36"/>
        <v>9000</v>
      </c>
      <c r="S72" s="31">
        <f t="shared" ref="S72:S75" si="42">K72+L72</f>
        <v>4008</v>
      </c>
    </row>
    <row r="73" spans="1:19" s="15" customFormat="1" ht="17.25" customHeight="1">
      <c r="A73" s="62" t="s">
        <v>68</v>
      </c>
      <c r="B73" s="16">
        <v>189501</v>
      </c>
      <c r="C73" s="16">
        <v>197000</v>
      </c>
      <c r="D73" s="99">
        <f t="shared" si="26"/>
        <v>45800</v>
      </c>
      <c r="E73" s="100">
        <f t="shared" si="27"/>
        <v>72800</v>
      </c>
      <c r="F73" s="83">
        <v>197000</v>
      </c>
      <c r="G73" s="104">
        <f t="shared" si="28"/>
        <v>150000</v>
      </c>
      <c r="H73" s="10">
        <f t="shared" si="29"/>
        <v>1053</v>
      </c>
      <c r="I73" s="10">
        <f t="shared" si="30"/>
        <v>92</v>
      </c>
      <c r="J73" s="75">
        <f t="shared" ref="J73" si="43">SUM(H73:I73)</f>
        <v>1145</v>
      </c>
      <c r="K73" s="10">
        <f t="shared" si="31"/>
        <v>3687</v>
      </c>
      <c r="L73" s="10">
        <f t="shared" si="32"/>
        <v>321</v>
      </c>
      <c r="M73" s="79">
        <f t="shared" si="33"/>
        <v>80</v>
      </c>
      <c r="N73" s="75">
        <f t="shared" ref="N73" si="44">SUM(K73:M73)</f>
        <v>4088</v>
      </c>
      <c r="O73" s="86">
        <f t="shared" si="34"/>
        <v>3055</v>
      </c>
      <c r="P73" s="86">
        <f t="shared" si="35"/>
        <v>9533</v>
      </c>
      <c r="Q73" s="68">
        <f t="shared" si="36"/>
        <v>9000</v>
      </c>
      <c r="S73" s="31">
        <f t="shared" ref="S73" si="45">K73+L73</f>
        <v>4008</v>
      </c>
    </row>
    <row r="74" spans="1:19" s="15" customFormat="1" ht="17.25" customHeight="1">
      <c r="A74" s="62" t="s">
        <v>69</v>
      </c>
      <c r="B74" s="16">
        <v>197001</v>
      </c>
      <c r="C74" s="16">
        <v>204500</v>
      </c>
      <c r="D74" s="99">
        <f t="shared" si="26"/>
        <v>45800</v>
      </c>
      <c r="E74" s="100">
        <f t="shared" si="27"/>
        <v>72800</v>
      </c>
      <c r="F74" s="83">
        <v>204500</v>
      </c>
      <c r="G74" s="104">
        <f t="shared" si="28"/>
        <v>150000</v>
      </c>
      <c r="H74" s="10">
        <f t="shared" si="29"/>
        <v>1053</v>
      </c>
      <c r="I74" s="10">
        <f t="shared" si="30"/>
        <v>92</v>
      </c>
      <c r="J74" s="75">
        <f t="shared" si="40"/>
        <v>1145</v>
      </c>
      <c r="K74" s="10">
        <f t="shared" si="31"/>
        <v>3687</v>
      </c>
      <c r="L74" s="10">
        <f t="shared" si="32"/>
        <v>321</v>
      </c>
      <c r="M74" s="79">
        <f t="shared" si="33"/>
        <v>80</v>
      </c>
      <c r="N74" s="75">
        <f t="shared" si="41"/>
        <v>4088</v>
      </c>
      <c r="O74" s="86">
        <f t="shared" si="34"/>
        <v>3172</v>
      </c>
      <c r="P74" s="86">
        <f t="shared" si="35"/>
        <v>9896</v>
      </c>
      <c r="Q74" s="68">
        <f t="shared" si="36"/>
        <v>9000</v>
      </c>
      <c r="S74" s="31">
        <f t="shared" si="42"/>
        <v>4008</v>
      </c>
    </row>
    <row r="75" spans="1:19" s="15" customFormat="1" ht="17.25" customHeight="1">
      <c r="A75" s="62" t="s">
        <v>70</v>
      </c>
      <c r="B75" s="16">
        <v>204501</v>
      </c>
      <c r="C75" s="16">
        <v>212000</v>
      </c>
      <c r="D75" s="99">
        <f t="shared" si="26"/>
        <v>45800</v>
      </c>
      <c r="E75" s="100">
        <f t="shared" si="27"/>
        <v>72800</v>
      </c>
      <c r="F75" s="83">
        <v>212000</v>
      </c>
      <c r="G75" s="104">
        <f t="shared" si="28"/>
        <v>150000</v>
      </c>
      <c r="H75" s="10">
        <f t="shared" si="29"/>
        <v>1053</v>
      </c>
      <c r="I75" s="10">
        <f t="shared" si="30"/>
        <v>92</v>
      </c>
      <c r="J75" s="75">
        <f t="shared" si="40"/>
        <v>1145</v>
      </c>
      <c r="K75" s="10">
        <f t="shared" si="31"/>
        <v>3687</v>
      </c>
      <c r="L75" s="10">
        <f t="shared" si="32"/>
        <v>321</v>
      </c>
      <c r="M75" s="79">
        <f t="shared" si="33"/>
        <v>80</v>
      </c>
      <c r="N75" s="75">
        <f t="shared" si="41"/>
        <v>4088</v>
      </c>
      <c r="O75" s="86">
        <f t="shared" si="34"/>
        <v>3288</v>
      </c>
      <c r="P75" s="86">
        <f t="shared" si="35"/>
        <v>10259</v>
      </c>
      <c r="Q75" s="68">
        <f t="shared" si="36"/>
        <v>9000</v>
      </c>
      <c r="S75" s="31">
        <f t="shared" si="42"/>
        <v>4008</v>
      </c>
    </row>
    <row r="76" spans="1:19" s="15" customFormat="1" ht="17.25" customHeight="1">
      <c r="A76" s="62" t="s">
        <v>71</v>
      </c>
      <c r="B76" s="16">
        <f>F75+1</f>
        <v>212001</v>
      </c>
      <c r="C76" s="16">
        <f>F76</f>
        <v>219500</v>
      </c>
      <c r="D76" s="99">
        <f t="shared" si="26"/>
        <v>45800</v>
      </c>
      <c r="E76" s="100">
        <f t="shared" si="27"/>
        <v>72800</v>
      </c>
      <c r="F76" s="107">
        <v>219500</v>
      </c>
      <c r="G76" s="104">
        <f t="shared" si="28"/>
        <v>150000</v>
      </c>
      <c r="H76" s="10">
        <f t="shared" si="29"/>
        <v>1053</v>
      </c>
      <c r="I76" s="10">
        <f t="shared" si="30"/>
        <v>92</v>
      </c>
      <c r="J76" s="75">
        <f t="shared" ref="J76:J85" si="46">SUM(H76:I76)</f>
        <v>1145</v>
      </c>
      <c r="K76" s="10">
        <f t="shared" si="31"/>
        <v>3687</v>
      </c>
      <c r="L76" s="10">
        <f t="shared" si="32"/>
        <v>321</v>
      </c>
      <c r="M76" s="79">
        <f t="shared" si="33"/>
        <v>80</v>
      </c>
      <c r="N76" s="75">
        <f t="shared" ref="N76:N85" si="47">SUM(K76:M76)</f>
        <v>4088</v>
      </c>
      <c r="O76" s="86">
        <f t="shared" si="34"/>
        <v>3404</v>
      </c>
      <c r="P76" s="86">
        <f t="shared" si="35"/>
        <v>10622</v>
      </c>
      <c r="Q76" s="68">
        <f t="shared" si="36"/>
        <v>9000</v>
      </c>
      <c r="S76" s="31">
        <f t="shared" ref="S76:S85" si="48">K76+L76</f>
        <v>4008</v>
      </c>
    </row>
    <row r="77" spans="1:19" s="15" customFormat="1" ht="17.25" customHeight="1">
      <c r="A77" s="62" t="s">
        <v>89</v>
      </c>
      <c r="B77" s="16">
        <f t="shared" ref="B77:B85" si="49">F76+1</f>
        <v>219501</v>
      </c>
      <c r="C77" s="16">
        <f t="shared" ref="C77:C85" si="50">F77</f>
        <v>228200</v>
      </c>
      <c r="D77" s="99">
        <f t="shared" si="26"/>
        <v>45800</v>
      </c>
      <c r="E77" s="100">
        <f t="shared" si="27"/>
        <v>72800</v>
      </c>
      <c r="F77" s="107">
        <v>228200</v>
      </c>
      <c r="G77" s="104">
        <f t="shared" si="28"/>
        <v>150000</v>
      </c>
      <c r="H77" s="10">
        <f t="shared" si="29"/>
        <v>1053</v>
      </c>
      <c r="I77" s="10">
        <f t="shared" si="30"/>
        <v>92</v>
      </c>
      <c r="J77" s="75">
        <f t="shared" si="46"/>
        <v>1145</v>
      </c>
      <c r="K77" s="10">
        <f t="shared" si="31"/>
        <v>3687</v>
      </c>
      <c r="L77" s="10">
        <f t="shared" si="32"/>
        <v>321</v>
      </c>
      <c r="M77" s="79">
        <f t="shared" si="33"/>
        <v>80</v>
      </c>
      <c r="N77" s="75">
        <f t="shared" si="47"/>
        <v>4088</v>
      </c>
      <c r="O77" s="86">
        <f t="shared" si="34"/>
        <v>3539</v>
      </c>
      <c r="P77" s="86">
        <f t="shared" si="35"/>
        <v>11043</v>
      </c>
      <c r="Q77" s="68">
        <f t="shared" si="36"/>
        <v>9000</v>
      </c>
      <c r="S77" s="31">
        <f t="shared" si="48"/>
        <v>4008</v>
      </c>
    </row>
    <row r="78" spans="1:19" s="15" customFormat="1" ht="17.25" customHeight="1">
      <c r="A78" s="62" t="s">
        <v>90</v>
      </c>
      <c r="B78" s="16">
        <f t="shared" si="49"/>
        <v>228201</v>
      </c>
      <c r="C78" s="16">
        <f t="shared" si="50"/>
        <v>236900</v>
      </c>
      <c r="D78" s="99">
        <f t="shared" si="26"/>
        <v>45800</v>
      </c>
      <c r="E78" s="100">
        <f t="shared" si="27"/>
        <v>72800</v>
      </c>
      <c r="F78" s="107">
        <v>236900</v>
      </c>
      <c r="G78" s="104">
        <f t="shared" si="28"/>
        <v>150000</v>
      </c>
      <c r="H78" s="10">
        <f t="shared" si="29"/>
        <v>1053</v>
      </c>
      <c r="I78" s="10">
        <f t="shared" si="30"/>
        <v>92</v>
      </c>
      <c r="J78" s="75">
        <f t="shared" si="46"/>
        <v>1145</v>
      </c>
      <c r="K78" s="10">
        <f t="shared" si="31"/>
        <v>3687</v>
      </c>
      <c r="L78" s="10">
        <f t="shared" si="32"/>
        <v>321</v>
      </c>
      <c r="M78" s="79">
        <f t="shared" si="33"/>
        <v>80</v>
      </c>
      <c r="N78" s="75">
        <f t="shared" si="47"/>
        <v>4088</v>
      </c>
      <c r="O78" s="86">
        <f t="shared" si="34"/>
        <v>3674</v>
      </c>
      <c r="P78" s="86">
        <f t="shared" si="35"/>
        <v>11464</v>
      </c>
      <c r="Q78" s="68">
        <f t="shared" si="36"/>
        <v>9000</v>
      </c>
      <c r="S78" s="31">
        <f t="shared" si="48"/>
        <v>4008</v>
      </c>
    </row>
    <row r="79" spans="1:19" s="15" customFormat="1" ht="17.25" customHeight="1">
      <c r="A79" s="62" t="s">
        <v>91</v>
      </c>
      <c r="B79" s="16">
        <f t="shared" si="49"/>
        <v>236901</v>
      </c>
      <c r="C79" s="16">
        <f t="shared" si="50"/>
        <v>245600</v>
      </c>
      <c r="D79" s="99">
        <f t="shared" si="26"/>
        <v>45800</v>
      </c>
      <c r="E79" s="100">
        <f t="shared" si="27"/>
        <v>72800</v>
      </c>
      <c r="F79" s="107">
        <v>245600</v>
      </c>
      <c r="G79" s="104">
        <f t="shared" si="28"/>
        <v>150000</v>
      </c>
      <c r="H79" s="10">
        <f t="shared" si="29"/>
        <v>1053</v>
      </c>
      <c r="I79" s="10">
        <f t="shared" si="30"/>
        <v>92</v>
      </c>
      <c r="J79" s="75">
        <f t="shared" si="46"/>
        <v>1145</v>
      </c>
      <c r="K79" s="10">
        <f t="shared" si="31"/>
        <v>3687</v>
      </c>
      <c r="L79" s="10">
        <f t="shared" si="32"/>
        <v>321</v>
      </c>
      <c r="M79" s="79">
        <f t="shared" si="33"/>
        <v>80</v>
      </c>
      <c r="N79" s="75">
        <f t="shared" si="47"/>
        <v>4088</v>
      </c>
      <c r="O79" s="86">
        <f t="shared" si="34"/>
        <v>3809</v>
      </c>
      <c r="P79" s="86">
        <f t="shared" si="35"/>
        <v>11885</v>
      </c>
      <c r="Q79" s="68">
        <f t="shared" si="36"/>
        <v>9000</v>
      </c>
      <c r="S79" s="31">
        <f t="shared" si="48"/>
        <v>4008</v>
      </c>
    </row>
    <row r="80" spans="1:19" s="15" customFormat="1" ht="17.25" customHeight="1">
      <c r="A80" s="62" t="s">
        <v>92</v>
      </c>
      <c r="B80" s="16">
        <f t="shared" si="49"/>
        <v>245601</v>
      </c>
      <c r="C80" s="16">
        <f t="shared" si="50"/>
        <v>254300</v>
      </c>
      <c r="D80" s="99">
        <f t="shared" si="26"/>
        <v>45800</v>
      </c>
      <c r="E80" s="100">
        <f t="shared" si="27"/>
        <v>72800</v>
      </c>
      <c r="F80" s="107">
        <v>254300</v>
      </c>
      <c r="G80" s="104">
        <f t="shared" si="28"/>
        <v>150000</v>
      </c>
      <c r="H80" s="10">
        <f t="shared" si="29"/>
        <v>1053</v>
      </c>
      <c r="I80" s="10">
        <f t="shared" si="30"/>
        <v>92</v>
      </c>
      <c r="J80" s="75">
        <f t="shared" si="46"/>
        <v>1145</v>
      </c>
      <c r="K80" s="10">
        <f t="shared" si="31"/>
        <v>3687</v>
      </c>
      <c r="L80" s="10">
        <f t="shared" si="32"/>
        <v>321</v>
      </c>
      <c r="M80" s="79">
        <f t="shared" si="33"/>
        <v>80</v>
      </c>
      <c r="N80" s="75">
        <f t="shared" si="47"/>
        <v>4088</v>
      </c>
      <c r="O80" s="86">
        <f t="shared" si="34"/>
        <v>3944</v>
      </c>
      <c r="P80" s="86">
        <f t="shared" si="35"/>
        <v>12306</v>
      </c>
      <c r="Q80" s="68">
        <f t="shared" si="36"/>
        <v>9000</v>
      </c>
      <c r="S80" s="31">
        <f t="shared" si="48"/>
        <v>4008</v>
      </c>
    </row>
    <row r="81" spans="1:19" s="15" customFormat="1" ht="17.25" customHeight="1">
      <c r="A81" s="62" t="s">
        <v>93</v>
      </c>
      <c r="B81" s="16">
        <f t="shared" si="49"/>
        <v>254301</v>
      </c>
      <c r="C81" s="16">
        <f t="shared" si="50"/>
        <v>263000</v>
      </c>
      <c r="D81" s="99">
        <f t="shared" si="26"/>
        <v>45800</v>
      </c>
      <c r="E81" s="100">
        <f t="shared" si="27"/>
        <v>72800</v>
      </c>
      <c r="F81" s="107">
        <v>263000</v>
      </c>
      <c r="G81" s="104">
        <f t="shared" si="28"/>
        <v>150000</v>
      </c>
      <c r="H81" s="10">
        <f t="shared" si="29"/>
        <v>1053</v>
      </c>
      <c r="I81" s="10">
        <f t="shared" si="30"/>
        <v>92</v>
      </c>
      <c r="J81" s="75">
        <f t="shared" si="46"/>
        <v>1145</v>
      </c>
      <c r="K81" s="10">
        <f t="shared" si="31"/>
        <v>3687</v>
      </c>
      <c r="L81" s="10">
        <f t="shared" si="32"/>
        <v>321</v>
      </c>
      <c r="M81" s="79">
        <f t="shared" si="33"/>
        <v>80</v>
      </c>
      <c r="N81" s="75">
        <f t="shared" si="47"/>
        <v>4088</v>
      </c>
      <c r="O81" s="86">
        <f t="shared" si="34"/>
        <v>4079</v>
      </c>
      <c r="P81" s="86">
        <f t="shared" si="35"/>
        <v>12727</v>
      </c>
      <c r="Q81" s="68">
        <f t="shared" si="36"/>
        <v>9000</v>
      </c>
      <c r="S81" s="31">
        <f t="shared" si="48"/>
        <v>4008</v>
      </c>
    </row>
    <row r="82" spans="1:19" s="15" customFormat="1" ht="17.25" customHeight="1">
      <c r="A82" s="62" t="s">
        <v>94</v>
      </c>
      <c r="B82" s="16">
        <f t="shared" si="49"/>
        <v>263001</v>
      </c>
      <c r="C82" s="16">
        <f t="shared" si="50"/>
        <v>273000</v>
      </c>
      <c r="D82" s="99">
        <f t="shared" si="26"/>
        <v>45800</v>
      </c>
      <c r="E82" s="100">
        <f t="shared" si="27"/>
        <v>72800</v>
      </c>
      <c r="F82" s="107">
        <v>273000</v>
      </c>
      <c r="G82" s="104">
        <f t="shared" si="28"/>
        <v>150000</v>
      </c>
      <c r="H82" s="10">
        <f t="shared" si="29"/>
        <v>1053</v>
      </c>
      <c r="I82" s="10">
        <f t="shared" si="30"/>
        <v>92</v>
      </c>
      <c r="J82" s="75">
        <f t="shared" si="46"/>
        <v>1145</v>
      </c>
      <c r="K82" s="10">
        <f t="shared" si="31"/>
        <v>3687</v>
      </c>
      <c r="L82" s="10">
        <f t="shared" si="32"/>
        <v>321</v>
      </c>
      <c r="M82" s="79">
        <f t="shared" si="33"/>
        <v>80</v>
      </c>
      <c r="N82" s="75">
        <f t="shared" si="47"/>
        <v>4088</v>
      </c>
      <c r="O82" s="86">
        <f t="shared" si="34"/>
        <v>4234</v>
      </c>
      <c r="P82" s="86">
        <f t="shared" si="35"/>
        <v>13211</v>
      </c>
      <c r="Q82" s="68">
        <f t="shared" si="36"/>
        <v>9000</v>
      </c>
      <c r="S82" s="31">
        <f t="shared" si="48"/>
        <v>4008</v>
      </c>
    </row>
    <row r="83" spans="1:19" s="15" customFormat="1" ht="17.25" customHeight="1">
      <c r="A83" s="62" t="s">
        <v>95</v>
      </c>
      <c r="B83" s="16">
        <f t="shared" si="49"/>
        <v>273001</v>
      </c>
      <c r="C83" s="16">
        <f t="shared" si="50"/>
        <v>283000</v>
      </c>
      <c r="D83" s="99">
        <f t="shared" si="26"/>
        <v>45800</v>
      </c>
      <c r="E83" s="100">
        <f t="shared" si="27"/>
        <v>72800</v>
      </c>
      <c r="F83" s="107">
        <v>283000</v>
      </c>
      <c r="G83" s="104">
        <f t="shared" si="28"/>
        <v>150000</v>
      </c>
      <c r="H83" s="10">
        <f t="shared" si="29"/>
        <v>1053</v>
      </c>
      <c r="I83" s="10">
        <f t="shared" si="30"/>
        <v>92</v>
      </c>
      <c r="J83" s="75">
        <f t="shared" si="46"/>
        <v>1145</v>
      </c>
      <c r="K83" s="10">
        <f t="shared" si="31"/>
        <v>3687</v>
      </c>
      <c r="L83" s="10">
        <f t="shared" si="32"/>
        <v>321</v>
      </c>
      <c r="M83" s="79">
        <f t="shared" si="33"/>
        <v>80</v>
      </c>
      <c r="N83" s="75">
        <f t="shared" si="47"/>
        <v>4088</v>
      </c>
      <c r="O83" s="86">
        <f t="shared" si="34"/>
        <v>4389</v>
      </c>
      <c r="P83" s="86">
        <f t="shared" si="35"/>
        <v>13695</v>
      </c>
      <c r="Q83" s="68">
        <f t="shared" si="36"/>
        <v>9000</v>
      </c>
      <c r="S83" s="31">
        <f t="shared" si="48"/>
        <v>4008</v>
      </c>
    </row>
    <row r="84" spans="1:19" s="15" customFormat="1" ht="17.25" customHeight="1">
      <c r="A84" s="62" t="s">
        <v>96</v>
      </c>
      <c r="B84" s="16">
        <f t="shared" si="49"/>
        <v>283001</v>
      </c>
      <c r="C84" s="16">
        <f t="shared" si="50"/>
        <v>293000</v>
      </c>
      <c r="D84" s="99">
        <f t="shared" si="26"/>
        <v>45800</v>
      </c>
      <c r="E84" s="100">
        <f t="shared" si="27"/>
        <v>72800</v>
      </c>
      <c r="F84" s="107">
        <v>293000</v>
      </c>
      <c r="G84" s="104">
        <f t="shared" si="28"/>
        <v>150000</v>
      </c>
      <c r="H84" s="10">
        <f t="shared" si="29"/>
        <v>1053</v>
      </c>
      <c r="I84" s="10">
        <f t="shared" si="30"/>
        <v>92</v>
      </c>
      <c r="J84" s="75">
        <f t="shared" si="46"/>
        <v>1145</v>
      </c>
      <c r="K84" s="10">
        <f t="shared" si="31"/>
        <v>3687</v>
      </c>
      <c r="L84" s="10">
        <f t="shared" si="32"/>
        <v>321</v>
      </c>
      <c r="M84" s="79">
        <f t="shared" si="33"/>
        <v>80</v>
      </c>
      <c r="N84" s="75">
        <f t="shared" si="47"/>
        <v>4088</v>
      </c>
      <c r="O84" s="86">
        <f t="shared" si="34"/>
        <v>4544</v>
      </c>
      <c r="P84" s="86">
        <f t="shared" si="35"/>
        <v>14179</v>
      </c>
      <c r="Q84" s="68">
        <f t="shared" si="36"/>
        <v>9000</v>
      </c>
      <c r="S84" s="31">
        <f t="shared" si="48"/>
        <v>4008</v>
      </c>
    </row>
    <row r="85" spans="1:19" s="15" customFormat="1" ht="17.25" customHeight="1">
      <c r="A85" s="62" t="s">
        <v>97</v>
      </c>
      <c r="B85" s="16">
        <f t="shared" si="49"/>
        <v>293001</v>
      </c>
      <c r="C85" s="16">
        <f t="shared" si="50"/>
        <v>303000</v>
      </c>
      <c r="D85" s="99">
        <f t="shared" si="26"/>
        <v>45800</v>
      </c>
      <c r="E85" s="100">
        <f t="shared" si="27"/>
        <v>72800</v>
      </c>
      <c r="F85" s="107">
        <v>303000</v>
      </c>
      <c r="G85" s="104">
        <f t="shared" si="28"/>
        <v>150000</v>
      </c>
      <c r="H85" s="10">
        <f t="shared" si="29"/>
        <v>1053</v>
      </c>
      <c r="I85" s="10">
        <f t="shared" si="30"/>
        <v>92</v>
      </c>
      <c r="J85" s="75">
        <f t="shared" si="46"/>
        <v>1145</v>
      </c>
      <c r="K85" s="10">
        <f t="shared" si="31"/>
        <v>3687</v>
      </c>
      <c r="L85" s="10">
        <f t="shared" si="32"/>
        <v>321</v>
      </c>
      <c r="M85" s="79">
        <f t="shared" si="33"/>
        <v>80</v>
      </c>
      <c r="N85" s="75">
        <f t="shared" si="47"/>
        <v>4088</v>
      </c>
      <c r="O85" s="86">
        <f t="shared" si="34"/>
        <v>4700</v>
      </c>
      <c r="P85" s="86">
        <f t="shared" si="35"/>
        <v>14663</v>
      </c>
      <c r="Q85" s="68">
        <f t="shared" si="36"/>
        <v>9000</v>
      </c>
      <c r="S85" s="31">
        <f t="shared" si="48"/>
        <v>4008</v>
      </c>
    </row>
    <row r="86" spans="1:19" s="15" customFormat="1" ht="17.25" customHeight="1" thickBot="1">
      <c r="A86" s="140" t="s">
        <v>98</v>
      </c>
      <c r="B86" s="135" t="s">
        <v>99</v>
      </c>
      <c r="C86" s="136"/>
      <c r="D86" s="103">
        <f>D75</f>
        <v>45800</v>
      </c>
      <c r="E86" s="102">
        <f>E75</f>
        <v>72800</v>
      </c>
      <c r="F86" s="108">
        <v>313000</v>
      </c>
      <c r="G86" s="105">
        <f>G75</f>
        <v>150000</v>
      </c>
      <c r="H86" s="98">
        <f t="shared" si="29"/>
        <v>1053</v>
      </c>
      <c r="I86" s="60">
        <f t="shared" si="30"/>
        <v>92</v>
      </c>
      <c r="J86" s="77">
        <f t="shared" si="14"/>
        <v>1145</v>
      </c>
      <c r="K86" s="60">
        <f t="shared" si="31"/>
        <v>3687</v>
      </c>
      <c r="L86" s="60">
        <f t="shared" si="32"/>
        <v>321</v>
      </c>
      <c r="M86" s="81">
        <f t="shared" si="33"/>
        <v>80</v>
      </c>
      <c r="N86" s="77">
        <f t="shared" si="12"/>
        <v>4088</v>
      </c>
      <c r="O86" s="89">
        <f t="shared" si="34"/>
        <v>4855</v>
      </c>
      <c r="P86" s="89">
        <f t="shared" si="35"/>
        <v>15146</v>
      </c>
      <c r="Q86" s="73">
        <f t="shared" ref="Q86" si="51">ROUND(G86*$Q$90,0)</f>
        <v>9000</v>
      </c>
      <c r="S86" s="31">
        <f t="shared" ref="S86" si="52">K86+L86</f>
        <v>4008</v>
      </c>
    </row>
    <row r="87" spans="1:19" s="45" customFormat="1" ht="17.25" customHeight="1">
      <c r="A87" s="38"/>
      <c r="B87" s="39"/>
      <c r="C87" s="39"/>
      <c r="D87" s="40"/>
      <c r="E87" s="40"/>
      <c r="F87" s="41"/>
      <c r="G87" s="42"/>
      <c r="H87" s="43"/>
      <c r="I87" s="43"/>
      <c r="J87" s="43"/>
      <c r="K87" s="43"/>
      <c r="L87" s="43"/>
      <c r="M87" s="43"/>
      <c r="N87" s="43"/>
      <c r="O87" s="43"/>
      <c r="P87" s="43"/>
      <c r="Q87" s="44"/>
      <c r="S87" s="46"/>
    </row>
    <row r="88" spans="1:19" s="26" customFormat="1" ht="15" customHeight="1">
      <c r="A88" s="131" t="s">
        <v>72</v>
      </c>
      <c r="B88" s="131"/>
      <c r="C88" s="131"/>
      <c r="D88" s="131"/>
      <c r="E88" s="131"/>
      <c r="F88" s="131"/>
      <c r="G88" s="131"/>
      <c r="H88" s="131"/>
      <c r="I88" s="131"/>
      <c r="J88" s="131"/>
      <c r="K88" s="131"/>
      <c r="L88" s="131"/>
      <c r="M88" s="131"/>
      <c r="N88" s="132"/>
      <c r="O88" s="52" t="s">
        <v>62</v>
      </c>
      <c r="P88" s="52" t="s">
        <v>61</v>
      </c>
      <c r="Q88" s="52" t="s">
        <v>65</v>
      </c>
      <c r="S88" s="32"/>
    </row>
    <row r="89" spans="1:19" s="27" customFormat="1" ht="15" customHeight="1">
      <c r="A89" s="122" t="s">
        <v>85</v>
      </c>
      <c r="B89" s="122"/>
      <c r="C89" s="122"/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53" t="s">
        <v>4</v>
      </c>
      <c r="P89" s="53" t="s">
        <v>60</v>
      </c>
      <c r="Q89" s="53" t="s">
        <v>60</v>
      </c>
      <c r="R89" s="26"/>
      <c r="S89" s="33"/>
    </row>
    <row r="90" spans="1:19" s="26" customFormat="1" ht="15" customHeight="1">
      <c r="A90" s="122" t="s">
        <v>83</v>
      </c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96">
        <v>0.115</v>
      </c>
      <c r="P90" s="54">
        <v>5.1700000000000003E-2</v>
      </c>
      <c r="Q90" s="55">
        <v>0.06</v>
      </c>
      <c r="S90" s="32"/>
    </row>
    <row r="91" spans="1:19" s="26" customFormat="1" ht="15" customHeight="1">
      <c r="A91" s="122" t="s">
        <v>88</v>
      </c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  <c r="N91" s="123"/>
      <c r="O91" s="53" t="s">
        <v>5</v>
      </c>
      <c r="P91" s="53" t="s">
        <v>59</v>
      </c>
      <c r="Q91" s="56"/>
      <c r="S91" s="32"/>
    </row>
    <row r="92" spans="1:19" s="26" customFormat="1" ht="15" customHeight="1">
      <c r="A92" s="122" t="s">
        <v>86</v>
      </c>
      <c r="B92" s="123"/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54">
        <v>0.01</v>
      </c>
      <c r="P92" s="53">
        <v>0.56000000000000005</v>
      </c>
      <c r="Q92" s="56"/>
      <c r="S92" s="32"/>
    </row>
    <row r="93" spans="1:19" s="26" customFormat="1" ht="15" customHeight="1">
      <c r="A93" s="122" t="s">
        <v>87</v>
      </c>
      <c r="B93" s="123"/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53" t="s">
        <v>48</v>
      </c>
      <c r="P93" s="57"/>
      <c r="Q93" s="56"/>
      <c r="S93" s="32"/>
    </row>
    <row r="94" spans="1:19" s="26" customFormat="1" ht="15" customHeight="1">
      <c r="A94" s="47" t="s">
        <v>84</v>
      </c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97">
        <v>1.1000000000000001E-3</v>
      </c>
      <c r="P94" s="58"/>
      <c r="Q94" s="59"/>
      <c r="S94" s="32"/>
    </row>
    <row r="95" spans="1:19" s="29" customFormat="1" ht="15" customHeight="1">
      <c r="A95" s="106"/>
      <c r="B95" s="49"/>
      <c r="C95" s="49"/>
      <c r="D95" s="50"/>
      <c r="E95" s="50"/>
      <c r="F95" s="50"/>
      <c r="G95" s="50"/>
      <c r="H95" s="51"/>
      <c r="I95" s="37"/>
      <c r="J95" s="51"/>
      <c r="K95" s="51"/>
      <c r="L95" s="51"/>
      <c r="M95" s="51"/>
      <c r="N95" s="51"/>
      <c r="O95" s="51"/>
      <c r="P95" s="51"/>
      <c r="Q95" s="51"/>
      <c r="R95" s="28"/>
      <c r="S95" s="34"/>
    </row>
    <row r="96" spans="1:19" s="7" customFormat="1" ht="14.45" customHeight="1">
      <c r="A96" s="1"/>
      <c r="B96" s="2"/>
      <c r="C96" s="2"/>
      <c r="D96" s="3"/>
      <c r="E96" s="3"/>
      <c r="F96" s="3"/>
      <c r="G96" s="3"/>
      <c r="H96" s="4"/>
      <c r="I96" s="5"/>
      <c r="J96" s="4"/>
      <c r="K96" s="4"/>
      <c r="L96" s="4"/>
      <c r="M96" s="4"/>
      <c r="N96" s="4"/>
      <c r="O96" s="4"/>
      <c r="P96" s="4"/>
      <c r="Q96" s="4"/>
      <c r="S96" s="30"/>
    </row>
    <row r="97" spans="1:19" s="7" customFormat="1" ht="15.6" customHeight="1">
      <c r="A97" s="1"/>
      <c r="B97" s="2"/>
      <c r="C97" s="2"/>
      <c r="D97" s="3"/>
      <c r="E97" s="3"/>
      <c r="F97" s="3"/>
      <c r="G97" s="3"/>
      <c r="H97" s="4"/>
      <c r="I97" s="5"/>
      <c r="J97" s="4"/>
      <c r="K97" s="4"/>
      <c r="L97" s="4"/>
      <c r="M97" s="4"/>
      <c r="N97" s="4"/>
      <c r="O97" s="4"/>
      <c r="P97" s="4"/>
      <c r="Q97" s="4"/>
      <c r="S97" s="30"/>
    </row>
  </sheetData>
  <mergeCells count="26">
    <mergeCell ref="A91:N91"/>
    <mergeCell ref="A92:N92"/>
    <mergeCell ref="A93:N93"/>
    <mergeCell ref="O2:P2"/>
    <mergeCell ref="H2:N2"/>
    <mergeCell ref="H3:J3"/>
    <mergeCell ref="K3:N3"/>
    <mergeCell ref="A90:N90"/>
    <mergeCell ref="O3:O4"/>
    <mergeCell ref="A88:N88"/>
    <mergeCell ref="A89:N89"/>
    <mergeCell ref="A2:A4"/>
    <mergeCell ref="P3:P4"/>
    <mergeCell ref="B86:C86"/>
    <mergeCell ref="A5:A27"/>
    <mergeCell ref="Q3:Q4"/>
    <mergeCell ref="A1:Q1"/>
    <mergeCell ref="B5:C5"/>
    <mergeCell ref="D3:D4"/>
    <mergeCell ref="E3:E4"/>
    <mergeCell ref="F3:F4"/>
    <mergeCell ref="B2:C2"/>
    <mergeCell ref="B3:B4"/>
    <mergeCell ref="C3:C4"/>
    <mergeCell ref="D2:G2"/>
    <mergeCell ref="G3:G4"/>
  </mergeCells>
  <phoneticPr fontId="2" type="noConversion"/>
  <printOptions horizontalCentered="1" verticalCentered="1"/>
  <pageMargins left="0.15748031496062992" right="3.937007874015748E-2" top="0.11811023622047245" bottom="0.15748031496062992" header="0.31496062992125984" footer="0.31496062992125984"/>
  <pageSetup paperSize="9" scale="5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級距表</vt:lpstr>
      <vt:lpstr>insurance</vt:lpstr>
      <vt:lpstr>級距表!Print_Area</vt:lpstr>
      <vt:lpstr>級距表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cut</dc:creator>
  <cp:lastModifiedBy>鄭巧伶</cp:lastModifiedBy>
  <cp:lastPrinted>2023-11-08T00:43:36Z</cp:lastPrinted>
  <dcterms:created xsi:type="dcterms:W3CDTF">2011-12-09T03:05:16Z</dcterms:created>
  <dcterms:modified xsi:type="dcterms:W3CDTF">2024-12-20T02:52:24Z</dcterms:modified>
</cp:coreProperties>
</file>